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445" activeTab="6"/>
  </bookViews>
  <sheets>
    <sheet name="DSV" sheetId="1" r:id="rId1"/>
    <sheet name="ALM-W" sheetId="2" r:id="rId2"/>
    <sheet name="ALM-M" sheetId="3" r:id="rId3"/>
    <sheet name="TUSB-W" sheetId="4" r:id="rId4"/>
    <sheet name="TUSB-M" sheetId="5" r:id="rId5"/>
    <sheet name="TVN-W" sheetId="6" r:id="rId6"/>
    <sheet name="TVN-M" sheetId="7" r:id="rId7"/>
  </sheets>
  <definedNames/>
  <calcPr fullCalcOnLoad="1"/>
</workbook>
</file>

<file path=xl/sharedStrings.xml><?xml version="1.0" encoding="utf-8"?>
<sst xmlns="http://schemas.openxmlformats.org/spreadsheetml/2006/main" count="399" uniqueCount="292">
  <si>
    <t>Freistil</t>
  </si>
  <si>
    <t>Rücken</t>
  </si>
  <si>
    <t>Brust</t>
  </si>
  <si>
    <t>Schmetterling</t>
  </si>
  <si>
    <t>Disziplin</t>
  </si>
  <si>
    <t>Zeit</t>
  </si>
  <si>
    <t>WR (M)</t>
  </si>
  <si>
    <t>WR (W)</t>
  </si>
  <si>
    <t>Name</t>
  </si>
  <si>
    <t>Kellermann</t>
  </si>
  <si>
    <t>Lars</t>
  </si>
  <si>
    <t>00:30,59</t>
  </si>
  <si>
    <t>01:12,78</t>
  </si>
  <si>
    <t>01:21,62</t>
  </si>
  <si>
    <t>01:01,50</t>
  </si>
  <si>
    <t>Stöcklin</t>
  </si>
  <si>
    <t>Andreas</t>
  </si>
  <si>
    <t>00:29,75</t>
  </si>
  <si>
    <t>01:11,10</t>
  </si>
  <si>
    <t>01:17,06</t>
  </si>
  <si>
    <t>01:00,03</t>
  </si>
  <si>
    <t>Schaber</t>
  </si>
  <si>
    <t>Marco</t>
  </si>
  <si>
    <t>00:31,41</t>
  </si>
  <si>
    <t>01:11,86</t>
  </si>
  <si>
    <t>01:18,18</t>
  </si>
  <si>
    <t>01:07,22</t>
  </si>
  <si>
    <t>Volk</t>
  </si>
  <si>
    <t>Lukas</t>
  </si>
  <si>
    <t>00:30,07</t>
  </si>
  <si>
    <t>01:12,44</t>
  </si>
  <si>
    <t>01:17,28</t>
  </si>
  <si>
    <t>01:01,25</t>
  </si>
  <si>
    <t>Seifert</t>
  </si>
  <si>
    <t>Dennis</t>
  </si>
  <si>
    <t>00:31,30</t>
  </si>
  <si>
    <t>01:12,93</t>
  </si>
  <si>
    <t>01:20,25</t>
  </si>
  <si>
    <t>01:00,75</t>
  </si>
  <si>
    <t>Martens</t>
  </si>
  <si>
    <t>Max</t>
  </si>
  <si>
    <t>00:40,22</t>
  </si>
  <si>
    <t>01:34,03</t>
  </si>
  <si>
    <t>01:35,82</t>
  </si>
  <si>
    <t>01:26,25</t>
  </si>
  <si>
    <t>Samuel</t>
  </si>
  <si>
    <t>00:18,82</t>
  </si>
  <si>
    <t>00:42,75</t>
  </si>
  <si>
    <t>00:51,16</t>
  </si>
  <si>
    <t>00:35,12</t>
  </si>
  <si>
    <t>Glocker</t>
  </si>
  <si>
    <t>Maximilian</t>
  </si>
  <si>
    <t>00:58,16</t>
  </si>
  <si>
    <t>00:57,94</t>
  </si>
  <si>
    <t>00:55,85</t>
  </si>
  <si>
    <t>Müller</t>
  </si>
  <si>
    <t>Marius</t>
  </si>
  <si>
    <t>00:58,03</t>
  </si>
  <si>
    <t>00:56,03</t>
  </si>
  <si>
    <t>00:47,56</t>
  </si>
  <si>
    <t xml:space="preserve">Pachares </t>
  </si>
  <si>
    <t>Andi</t>
  </si>
  <si>
    <t>01:12,27</t>
  </si>
  <si>
    <t>01:07,89</t>
  </si>
  <si>
    <t>01:09,55</t>
  </si>
  <si>
    <t>Hermann</t>
  </si>
  <si>
    <t>Fabian</t>
  </si>
  <si>
    <t>00:39,34</t>
  </si>
  <si>
    <t>00:34,82</t>
  </si>
  <si>
    <t>Feistle</t>
  </si>
  <si>
    <t>Claudius</t>
  </si>
  <si>
    <t>00:34,91</t>
  </si>
  <si>
    <t>00:37,31</t>
  </si>
  <si>
    <t>Faller</t>
  </si>
  <si>
    <t>Jonas</t>
  </si>
  <si>
    <t>00:42,05</t>
  </si>
  <si>
    <t>00:35,67</t>
  </si>
  <si>
    <t>George</t>
  </si>
  <si>
    <t>Kenny</t>
  </si>
  <si>
    <t>00:35,56</t>
  </si>
  <si>
    <t>00:35,75</t>
  </si>
  <si>
    <t>Stahlmann</t>
  </si>
  <si>
    <t>Jonathan</t>
  </si>
  <si>
    <t>00:48,07</t>
  </si>
  <si>
    <t>Görtz</t>
  </si>
  <si>
    <t>Katharina</t>
  </si>
  <si>
    <t>00:34,03</t>
  </si>
  <si>
    <t>01:24,59</t>
  </si>
  <si>
    <t>01:31,75</t>
  </si>
  <si>
    <t>01:11,59</t>
  </si>
  <si>
    <t>Bettina</t>
  </si>
  <si>
    <t>00:37,46</t>
  </si>
  <si>
    <t>01:31,14</t>
  </si>
  <si>
    <t>01:37,74</t>
  </si>
  <si>
    <t>01:19,66</t>
  </si>
  <si>
    <t>Knebel</t>
  </si>
  <si>
    <t>Petra</t>
  </si>
  <si>
    <t>00:35,97</t>
  </si>
  <si>
    <t>01:20,47</t>
  </si>
  <si>
    <t>01:38,43</t>
  </si>
  <si>
    <t>01:15,34</t>
  </si>
  <si>
    <t>Sarah</t>
  </si>
  <si>
    <t>00:39,50</t>
  </si>
  <si>
    <t>01:33,15</t>
  </si>
  <si>
    <t>01:34,57</t>
  </si>
  <si>
    <t>01:16,25</t>
  </si>
  <si>
    <t>Graewe</t>
  </si>
  <si>
    <t>Lucie</t>
  </si>
  <si>
    <t>00:39,70</t>
  </si>
  <si>
    <t>01:25,05</t>
  </si>
  <si>
    <t>01:35,93</t>
  </si>
  <si>
    <t>01:16,34</t>
  </si>
  <si>
    <t>Schyboll</t>
  </si>
  <si>
    <t>Sara</t>
  </si>
  <si>
    <t>00:46,59</t>
  </si>
  <si>
    <t>01:39,84</t>
  </si>
  <si>
    <t>01:30,91</t>
  </si>
  <si>
    <t>Zimmermann</t>
  </si>
  <si>
    <t>Ines</t>
  </si>
  <si>
    <t>01:45,72</t>
  </si>
  <si>
    <t>01:58,28</t>
  </si>
  <si>
    <t>01:36,50</t>
  </si>
  <si>
    <t>Basler</t>
  </si>
  <si>
    <t>Lydia</t>
  </si>
  <si>
    <t>00:21,29</t>
  </si>
  <si>
    <t>00:46,63</t>
  </si>
  <si>
    <t>00:52,13</t>
  </si>
  <si>
    <t>00:42,07</t>
  </si>
  <si>
    <t>Sophie</t>
  </si>
  <si>
    <t>00:18,54</t>
  </si>
  <si>
    <t>00:42,90</t>
  </si>
  <si>
    <t>00:43,47</t>
  </si>
  <si>
    <t>00:34,97</t>
  </si>
  <si>
    <t>Kasper</t>
  </si>
  <si>
    <t>Eva</t>
  </si>
  <si>
    <t>00:18,44</t>
  </si>
  <si>
    <t>00:44,34</t>
  </si>
  <si>
    <t>00:49,31</t>
  </si>
  <si>
    <t>00:38,09</t>
  </si>
  <si>
    <t>Cassier</t>
  </si>
  <si>
    <t>Mona</t>
  </si>
  <si>
    <t>00:20,91</t>
  </si>
  <si>
    <t>00:51,85</t>
  </si>
  <si>
    <t>00:50,06</t>
  </si>
  <si>
    <t>00:44,74</t>
  </si>
  <si>
    <t>Rothmund</t>
  </si>
  <si>
    <t>Tabea</t>
  </si>
  <si>
    <t>00:24,69</t>
  </si>
  <si>
    <t>00:49,24</t>
  </si>
  <si>
    <t>00:56,44</t>
  </si>
  <si>
    <t>00:43,06</t>
  </si>
  <si>
    <t>Alber</t>
  </si>
  <si>
    <t>Lara</t>
  </si>
  <si>
    <t>01:06,15</t>
  </si>
  <si>
    <t>01:06,63</t>
  </si>
  <si>
    <t>Jennifer</t>
  </si>
  <si>
    <t>00:51,50</t>
  </si>
  <si>
    <t>00:59,90</t>
  </si>
  <si>
    <t>00:49,53</t>
  </si>
  <si>
    <t>Albrecht</t>
  </si>
  <si>
    <t>00:21,59</t>
  </si>
  <si>
    <t>00:47,18</t>
  </si>
  <si>
    <t>00:52,25</t>
  </si>
  <si>
    <t>00:45,47</t>
  </si>
  <si>
    <t>Ritzer</t>
  </si>
  <si>
    <t>Ann-Sofie</t>
  </si>
  <si>
    <t>00:58,85</t>
  </si>
  <si>
    <t>01:04,84</t>
  </si>
  <si>
    <t>01:05,62</t>
  </si>
  <si>
    <t>Carmen</t>
  </si>
  <si>
    <t>01:06,06</t>
  </si>
  <si>
    <t>01:10,58</t>
  </si>
  <si>
    <t>Bonarrigo</t>
  </si>
  <si>
    <t>Loredana</t>
  </si>
  <si>
    <t>01:08,88</t>
  </si>
  <si>
    <t>01:17,62</t>
  </si>
  <si>
    <t>Bruns</t>
  </si>
  <si>
    <t>Nicole</t>
  </si>
  <si>
    <t>00:39,18</t>
  </si>
  <si>
    <t>00:39,25</t>
  </si>
  <si>
    <t>Horning</t>
  </si>
  <si>
    <t>Lavinia</t>
  </si>
  <si>
    <t>00:37,48</t>
  </si>
  <si>
    <t>00:52,12</t>
  </si>
  <si>
    <t>Chiara</t>
  </si>
  <si>
    <t>00:27,42</t>
  </si>
  <si>
    <t>00:24,16</t>
  </si>
  <si>
    <t>Vorname</t>
  </si>
  <si>
    <t>Jahrgang</t>
  </si>
  <si>
    <t>Freistil-1500</t>
  </si>
  <si>
    <t>Lauf 1</t>
  </si>
  <si>
    <t>Lauf 2</t>
  </si>
  <si>
    <t>Lauf 3</t>
  </si>
  <si>
    <t>Lauf 4</t>
  </si>
  <si>
    <t>Brust-0100</t>
  </si>
  <si>
    <t>Brust-0200</t>
  </si>
  <si>
    <t>Brust-0050</t>
  </si>
  <si>
    <t>Freistil-0100</t>
  </si>
  <si>
    <t>Freistil-0200</t>
  </si>
  <si>
    <t>Freistil-0400</t>
  </si>
  <si>
    <t>Freistil-0050</t>
  </si>
  <si>
    <t>Freistil-0800</t>
  </si>
  <si>
    <t>Lagen-0100</t>
  </si>
  <si>
    <t>Lagen-0200</t>
  </si>
  <si>
    <t>Lagen-0400</t>
  </si>
  <si>
    <t>Rücken-0100</t>
  </si>
  <si>
    <t>Rücken-0200</t>
  </si>
  <si>
    <t>Rücken-0050</t>
  </si>
  <si>
    <t>Schmetterling-0100</t>
  </si>
  <si>
    <t>Schmetterling-0200</t>
  </si>
  <si>
    <t>Schmetterling-0050</t>
  </si>
  <si>
    <t>Schmetterling-0025</t>
  </si>
  <si>
    <t>Rücken-0025</t>
  </si>
  <si>
    <t>Brust-0025</t>
  </si>
  <si>
    <t>Freistil-0025</t>
  </si>
  <si>
    <t>Summe</t>
  </si>
  <si>
    <t>P (M)</t>
  </si>
  <si>
    <t>P (W)</t>
  </si>
  <si>
    <t>Schreck</t>
  </si>
  <si>
    <t>Frederik</t>
  </si>
  <si>
    <t>00:40,62</t>
  </si>
  <si>
    <t>Vincent</t>
  </si>
  <si>
    <t>00:43,91</t>
  </si>
  <si>
    <t>01:38,55</t>
  </si>
  <si>
    <t>01:35,47</t>
  </si>
  <si>
    <t>01:35,04</t>
  </si>
  <si>
    <t>01:40,85</t>
  </si>
  <si>
    <t>01:24,66</t>
  </si>
  <si>
    <t>01:29,44</t>
  </si>
  <si>
    <t>Schreiber</t>
  </si>
  <si>
    <t>Valentin</t>
  </si>
  <si>
    <t>Greger</t>
  </si>
  <si>
    <t>Tobias</t>
  </si>
  <si>
    <t>00:22,03</t>
  </si>
  <si>
    <t>Büche</t>
  </si>
  <si>
    <t>Mike</t>
  </si>
  <si>
    <t>Schlumberger</t>
  </si>
  <si>
    <t>Leander</t>
  </si>
  <si>
    <t>Lutz</t>
  </si>
  <si>
    <t>Yannik</t>
  </si>
  <si>
    <t>01:04,59</t>
  </si>
  <si>
    <t>00:44,12</t>
  </si>
  <si>
    <t>00:55,07</t>
  </si>
  <si>
    <t>00:52,62</t>
  </si>
  <si>
    <t>00:54,64</t>
  </si>
  <si>
    <t>01:02,14</t>
  </si>
  <si>
    <t>00:54,25</t>
  </si>
  <si>
    <t>00:55,77</t>
  </si>
  <si>
    <t>00:50,72</t>
  </si>
  <si>
    <t>00:52,07</t>
  </si>
  <si>
    <t>00:48,88</t>
  </si>
  <si>
    <t>00:39,94</t>
  </si>
  <si>
    <t>00:48,80</t>
  </si>
  <si>
    <t>00:47,78</t>
  </si>
  <si>
    <t>00:50,57</t>
  </si>
  <si>
    <t>Beermann</t>
  </si>
  <si>
    <t>Marvin</t>
  </si>
  <si>
    <t>Drost</t>
  </si>
  <si>
    <t>00:31,45</t>
  </si>
  <si>
    <t>00:32,56</t>
  </si>
  <si>
    <t>00:29,50</t>
  </si>
  <si>
    <t>00:31,35</t>
  </si>
  <si>
    <t>00:26,03</t>
  </si>
  <si>
    <t>Lasch</t>
  </si>
  <si>
    <t>00:18,78</t>
  </si>
  <si>
    <t>Jessica</t>
  </si>
  <si>
    <t>00:23,88</t>
  </si>
  <si>
    <t>Jana</t>
  </si>
  <si>
    <t>00:24,28</t>
  </si>
  <si>
    <t>Antonia</t>
  </si>
  <si>
    <t>Bektas</t>
  </si>
  <si>
    <t>Esra</t>
  </si>
  <si>
    <t>00:42,63</t>
  </si>
  <si>
    <t>00:48,41</t>
  </si>
  <si>
    <t>00:56,69</t>
  </si>
  <si>
    <t>00:45,81</t>
  </si>
  <si>
    <t>00:56,28</t>
  </si>
  <si>
    <t>00:54,03</t>
  </si>
  <si>
    <t>00:46,41</t>
  </si>
  <si>
    <t>00:45,50</t>
  </si>
  <si>
    <t>00:31,53</t>
  </si>
  <si>
    <t>00:28,75</t>
  </si>
  <si>
    <t>00:27,47</t>
  </si>
  <si>
    <t>00:23,66</t>
  </si>
  <si>
    <t>Eckert</t>
  </si>
  <si>
    <t>Markus</t>
  </si>
  <si>
    <t>Becker</t>
  </si>
  <si>
    <t>Patzer</t>
  </si>
  <si>
    <t>00:32,36</t>
  </si>
  <si>
    <t>00:26,28</t>
  </si>
  <si>
    <t>Zeitsumme</t>
  </si>
  <si>
    <t>Punktsumme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</si>
</sst>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ss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6">
    <xf numFmtId="0" fontId="0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9" fillId="33" borderId="10" xfId="0" applyFont="1" applyFill="1" applyBorder="1" applyAlignment="1">
      <alignment/>
    </xf>
    <xf numFmtId="164" fontId="19" fillId="33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41" fillId="33" borderId="10" xfId="0" applyFont="1" applyFill="1" applyBorder="1" applyAlignment="1">
      <alignment horizontal="left"/>
    </xf>
    <xf numFmtId="0" fontId="29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2" fontId="39" fillId="8" borderId="0" xfId="0" applyNumberFormat="1" applyFont="1" applyFill="1" applyAlignment="1">
      <alignment horizontal="left"/>
    </xf>
    <xf numFmtId="0" fontId="39" fillId="8" borderId="0" xfId="0" applyFont="1" applyFill="1" applyAlignment="1">
      <alignment horizontal="left"/>
    </xf>
    <xf numFmtId="4" fontId="41" fillId="33" borderId="10" xfId="0" applyNumberFormat="1" applyFont="1" applyFill="1" applyBorder="1" applyAlignment="1">
      <alignment horizontal="left"/>
    </xf>
    <xf numFmtId="4" fontId="39" fillId="8" borderId="0" xfId="0" applyNumberFormat="1" applyFont="1" applyFill="1" applyAlignment="1">
      <alignment horizontal="left"/>
    </xf>
    <xf numFmtId="4" fontId="39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"/>
    </xf>
    <xf numFmtId="4" fontId="39" fillId="7" borderId="0" xfId="0" applyNumberFormat="1" applyFon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Border="1" applyAlignment="1">
      <alignment/>
    </xf>
    <xf numFmtId="0" fontId="0" fillId="8" borderId="0" xfId="0" applyFill="1" applyBorder="1" applyAlignment="1">
      <alignment/>
    </xf>
    <xf numFmtId="164" fontId="0" fillId="0" borderId="0" xfId="0" applyNumberFormat="1" applyBorder="1" applyAlignment="1">
      <alignment/>
    </xf>
    <xf numFmtId="4" fontId="39" fillId="7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1" fillId="8" borderId="0" xfId="0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4" fontId="39" fillId="34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NumberFormat="1" applyFill="1" applyAlignment="1">
      <alignment horizontal="right"/>
    </xf>
    <xf numFmtId="0" fontId="0" fillId="0" borderId="11" xfId="0" applyBorder="1" applyAlignment="1">
      <alignment horizontal="center"/>
    </xf>
    <xf numFmtId="0" fontId="41" fillId="33" borderId="13" xfId="0" applyFont="1" applyFill="1" applyBorder="1" applyAlignment="1">
      <alignment/>
    </xf>
    <xf numFmtId="0" fontId="39" fillId="8" borderId="14" xfId="0" applyFont="1" applyFill="1" applyBorder="1" applyAlignment="1">
      <alignment horizontal="left"/>
    </xf>
    <xf numFmtId="0" fontId="39" fillId="0" borderId="14" xfId="0" applyFont="1" applyBorder="1" applyAlignment="1">
      <alignment/>
    </xf>
    <xf numFmtId="4" fontId="39" fillId="13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39" fillId="34" borderId="0" xfId="0" applyNumberFormat="1" applyFont="1" applyFill="1" applyAlignment="1">
      <alignment/>
    </xf>
    <xf numFmtId="0" fontId="39" fillId="34" borderId="0" xfId="0" applyFont="1" applyFill="1" applyAlignment="1">
      <alignment/>
    </xf>
    <xf numFmtId="49" fontId="0" fillId="34" borderId="0" xfId="0" applyNumberFormat="1" applyFill="1" applyBorder="1" applyAlignment="1">
      <alignment horizontal="center"/>
    </xf>
    <xf numFmtId="0" fontId="39" fillId="34" borderId="0" xfId="0" applyFont="1" applyFill="1" applyBorder="1" applyAlignment="1">
      <alignment/>
    </xf>
    <xf numFmtId="164" fontId="29" fillId="33" borderId="10" xfId="0" applyNumberFormat="1" applyFont="1" applyFill="1" applyBorder="1" applyAlignment="1">
      <alignment horizontal="left"/>
    </xf>
    <xf numFmtId="164" fontId="0" fillId="8" borderId="0" xfId="0" applyNumberFormat="1" applyFill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9" fillId="33" borderId="10" xfId="0" applyNumberFormat="1" applyFont="1" applyFill="1" applyBorder="1" applyAlignment="1">
      <alignment/>
    </xf>
    <xf numFmtId="10" fontId="42" fillId="0" borderId="0" xfId="0" applyNumberFormat="1" applyFont="1" applyAlignment="1">
      <alignment/>
    </xf>
    <xf numFmtId="10" fontId="43" fillId="8" borderId="0" xfId="0" applyNumberFormat="1" applyFont="1" applyFill="1" applyAlignment="1">
      <alignment horizontal="left"/>
    </xf>
    <xf numFmtId="10" fontId="43" fillId="0" borderId="0" xfId="0" applyNumberFormat="1" applyFont="1" applyAlignment="1">
      <alignment/>
    </xf>
    <xf numFmtId="10" fontId="43" fillId="33" borderId="10" xfId="0" applyNumberFormat="1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3" fillId="8" borderId="0" xfId="0" applyFont="1" applyFill="1" applyAlignment="1">
      <alignment horizontal="left"/>
    </xf>
    <xf numFmtId="0" fontId="43" fillId="0" borderId="0" xfId="0" applyFont="1" applyAlignment="1">
      <alignment/>
    </xf>
    <xf numFmtId="164" fontId="29" fillId="33" borderId="15" xfId="0" applyNumberFormat="1" applyFont="1" applyFill="1" applyBorder="1" applyAlignment="1">
      <alignment horizontal="left"/>
    </xf>
    <xf numFmtId="164" fontId="0" fillId="8" borderId="16" xfId="0" applyNumberFormat="1" applyFill="1" applyBorder="1" applyAlignment="1">
      <alignment horizontal="left"/>
    </xf>
    <xf numFmtId="164" fontId="0" fillId="36" borderId="16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0" fontId="43" fillId="37" borderId="0" xfId="0" applyNumberFormat="1" applyFont="1" applyFill="1" applyAlignment="1">
      <alignment/>
    </xf>
    <xf numFmtId="164" fontId="42" fillId="36" borderId="16" xfId="0" applyNumberFormat="1" applyFont="1" applyFill="1" applyBorder="1" applyAlignment="1">
      <alignment/>
    </xf>
    <xf numFmtId="164" fontId="0" fillId="37" borderId="16" xfId="0" applyNumberForma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0.7109375" style="28" customWidth="1"/>
    <col min="2" max="3" width="8.7109375" style="29" customWidth="1"/>
    <col min="4" max="4" width="11.421875" style="25" customWidth="1"/>
    <col min="5" max="6" width="8.7109375" style="30" customWidth="1"/>
    <col min="7" max="16384" width="11.421875" style="27" customWidth="1"/>
  </cols>
  <sheetData>
    <row r="1" spans="1:6" s="2" customFormat="1" ht="15.75" thickBot="1">
      <c r="A1" s="2" t="s">
        <v>4</v>
      </c>
      <c r="B1" s="3" t="s">
        <v>6</v>
      </c>
      <c r="C1" s="3" t="s">
        <v>7</v>
      </c>
      <c r="D1" s="3" t="s">
        <v>5</v>
      </c>
      <c r="E1" s="4" t="s">
        <v>216</v>
      </c>
      <c r="F1" s="4" t="s">
        <v>217</v>
      </c>
    </row>
    <row r="2" spans="1:6" s="41" customFormat="1" ht="15">
      <c r="A2" s="24" t="s">
        <v>213</v>
      </c>
      <c r="B2" s="23">
        <f>B3/2</f>
        <v>0.00015729166666666666</v>
      </c>
      <c r="C2" s="23">
        <f>C3/2</f>
        <v>0.0001769097222222222</v>
      </c>
      <c r="D2" s="32"/>
      <c r="E2" s="26">
        <f>IF(D2="",0,1000*POWER(B2/D2,3))</f>
        <v>0</v>
      </c>
      <c r="F2" s="26">
        <f>IF(D2="",0,1000*POWER(C2/D2,3))</f>
        <v>0</v>
      </c>
    </row>
    <row r="3" spans="1:6" ht="15">
      <c r="A3" s="24" t="s">
        <v>196</v>
      </c>
      <c r="B3" s="23">
        <v>0.00031458333333333333</v>
      </c>
      <c r="C3" s="23">
        <v>0.0003538194444444444</v>
      </c>
      <c r="D3" s="32"/>
      <c r="E3" s="26">
        <f>IF(D3="",0,1000*POWER(B3/D3,3))</f>
        <v>0</v>
      </c>
      <c r="F3" s="26">
        <f>IF(D3="",0,1000*POWER(C3/D3,3))</f>
        <v>0</v>
      </c>
    </row>
    <row r="4" spans="1:6" ht="15">
      <c r="A4" s="24" t="s">
        <v>194</v>
      </c>
      <c r="B4" s="23">
        <v>0.0006863425925925926</v>
      </c>
      <c r="C4" s="23">
        <v>0.0007681712962962963</v>
      </c>
      <c r="D4" s="31"/>
      <c r="E4" s="26">
        <f aca="true" t="shared" si="0" ref="E4:E23">IF(D4="",0,1000*POWER(B4/D4,3))</f>
        <v>0</v>
      </c>
      <c r="F4" s="26">
        <f aca="true" t="shared" si="1" ref="F4:F23">IF(D4="",0,1000*POWER(C4/D4,3))</f>
        <v>0</v>
      </c>
    </row>
    <row r="5" spans="1:6" ht="15">
      <c r="A5" s="24" t="s">
        <v>195</v>
      </c>
      <c r="B5" s="23">
        <v>0.0014935185185185184</v>
      </c>
      <c r="C5" s="23">
        <v>0.0016486111111111111</v>
      </c>
      <c r="D5" s="31"/>
      <c r="E5" s="26">
        <f t="shared" si="0"/>
        <v>0</v>
      </c>
      <c r="F5" s="26">
        <f t="shared" si="1"/>
        <v>0</v>
      </c>
    </row>
    <row r="6" spans="1:6" ht="15">
      <c r="A6" s="24" t="s">
        <v>214</v>
      </c>
      <c r="B6" s="23">
        <f>B7/2</f>
        <v>0.00012523148148148148</v>
      </c>
      <c r="C6" s="23">
        <f>C7/2</f>
        <v>0.0001396412037037037</v>
      </c>
      <c r="D6" s="31"/>
      <c r="E6" s="26">
        <f>IF(D6="",0,1000*POWER(B6/D6,3))</f>
        <v>0</v>
      </c>
      <c r="F6" s="26">
        <f>IF(D6="",0,1000*POWER(C6/D6,3))</f>
        <v>0</v>
      </c>
    </row>
    <row r="7" spans="1:6" ht="15">
      <c r="A7" s="24" t="s">
        <v>200</v>
      </c>
      <c r="B7" s="23">
        <v>0.00025046296296296297</v>
      </c>
      <c r="C7" s="23">
        <v>0.0002792824074074074</v>
      </c>
      <c r="D7" s="31"/>
      <c r="E7" s="26">
        <f t="shared" si="0"/>
        <v>0</v>
      </c>
      <c r="F7" s="26">
        <f t="shared" si="1"/>
        <v>0</v>
      </c>
    </row>
    <row r="8" spans="1:6" ht="15">
      <c r="A8" s="24" t="s">
        <v>197</v>
      </c>
      <c r="B8" s="23">
        <v>0.0005537037037037037</v>
      </c>
      <c r="C8" s="23">
        <v>0.0006194444444444445</v>
      </c>
      <c r="D8" s="31"/>
      <c r="E8" s="26">
        <f t="shared" si="0"/>
        <v>0</v>
      </c>
      <c r="F8" s="26">
        <f t="shared" si="1"/>
        <v>0</v>
      </c>
    </row>
    <row r="9" spans="1:6" ht="15">
      <c r="A9" s="24" t="s">
        <v>198</v>
      </c>
      <c r="B9" s="23">
        <v>0.0012043981481481482</v>
      </c>
      <c r="C9" s="23">
        <v>0.0013499999999999999</v>
      </c>
      <c r="D9" s="31"/>
      <c r="E9" s="26">
        <f t="shared" si="0"/>
        <v>0</v>
      </c>
      <c r="F9" s="26">
        <f t="shared" si="1"/>
        <v>0</v>
      </c>
    </row>
    <row r="10" spans="1:6" ht="15">
      <c r="A10" s="24" t="s">
        <v>199</v>
      </c>
      <c r="B10" s="23">
        <v>0.0025472222222222224</v>
      </c>
      <c r="C10" s="23">
        <v>0.0028223379629629636</v>
      </c>
      <c r="D10" s="31"/>
      <c r="E10" s="26">
        <f t="shared" si="0"/>
        <v>0</v>
      </c>
      <c r="F10" s="26">
        <f t="shared" si="1"/>
        <v>0</v>
      </c>
    </row>
    <row r="11" spans="1:6" ht="15">
      <c r="A11" s="24" t="s">
        <v>201</v>
      </c>
      <c r="B11" s="23">
        <v>0.005314351851851851</v>
      </c>
      <c r="C11" s="23">
        <v>0.005743287037037037</v>
      </c>
      <c r="D11" s="31"/>
      <c r="E11" s="26">
        <f t="shared" si="0"/>
        <v>0</v>
      </c>
      <c r="F11" s="26">
        <f t="shared" si="1"/>
        <v>0</v>
      </c>
    </row>
    <row r="12" spans="1:6" ht="15">
      <c r="A12" s="24" t="s">
        <v>189</v>
      </c>
      <c r="B12" s="23">
        <v>0.010122222222222222</v>
      </c>
      <c r="C12" s="23">
        <v>0.011019675925925926</v>
      </c>
      <c r="D12" s="31"/>
      <c r="E12" s="26">
        <f t="shared" si="0"/>
        <v>0</v>
      </c>
      <c r="F12" s="26">
        <f t="shared" si="1"/>
        <v>0</v>
      </c>
    </row>
    <row r="13" spans="1:6" ht="15">
      <c r="A13" s="24" t="s">
        <v>202</v>
      </c>
      <c r="B13" s="23">
        <v>0.0006085648148148148</v>
      </c>
      <c r="C13" s="23">
        <v>0.0006805555555555554</v>
      </c>
      <c r="D13" s="31"/>
      <c r="E13" s="26">
        <f t="shared" si="0"/>
        <v>0</v>
      </c>
      <c r="F13" s="26">
        <f t="shared" si="1"/>
        <v>0</v>
      </c>
    </row>
    <row r="14" spans="1:6" ht="15">
      <c r="A14" s="24" t="s">
        <v>203</v>
      </c>
      <c r="B14" s="23">
        <v>0.0013418981481481483</v>
      </c>
      <c r="C14" s="23">
        <v>0.001501388888888889</v>
      </c>
      <c r="D14" s="31"/>
      <c r="E14" s="26">
        <f t="shared" si="0"/>
        <v>0</v>
      </c>
      <c r="F14" s="26">
        <f t="shared" si="1"/>
        <v>0</v>
      </c>
    </row>
    <row r="15" spans="1:6" ht="15">
      <c r="A15" s="24" t="s">
        <v>204</v>
      </c>
      <c r="B15" s="23">
        <v>0.00287337962962963</v>
      </c>
      <c r="C15" s="23">
        <v>0.0031665509259259264</v>
      </c>
      <c r="D15" s="31"/>
      <c r="E15" s="26">
        <f t="shared" si="0"/>
        <v>0</v>
      </c>
      <c r="F15" s="26">
        <f t="shared" si="1"/>
        <v>0</v>
      </c>
    </row>
    <row r="16" spans="1:6" ht="15">
      <c r="A16" s="24" t="s">
        <v>212</v>
      </c>
      <c r="B16" s="23">
        <f>B17/2</f>
        <v>0.00014351851851851852</v>
      </c>
      <c r="C16" s="23">
        <f>C17/2</f>
        <v>0.0001634837962962963</v>
      </c>
      <c r="D16" s="31"/>
      <c r="E16" s="26">
        <f>IF(D16="",0,1000*POWER(B16/D16,3))</f>
        <v>0</v>
      </c>
      <c r="F16" s="26">
        <f>IF(D16="",0,1000*POWER(C16/D16,3))</f>
        <v>0</v>
      </c>
    </row>
    <row r="17" spans="1:6" ht="15">
      <c r="A17" s="24" t="s">
        <v>207</v>
      </c>
      <c r="B17" s="23">
        <v>0.00028703703703703703</v>
      </c>
      <c r="C17" s="23">
        <v>0.0003269675925925926</v>
      </c>
      <c r="D17" s="31"/>
      <c r="E17" s="26">
        <f>IF(D17="",0,1000*POWER(B17/D17,3))</f>
        <v>0</v>
      </c>
      <c r="F17" s="26">
        <f>IF(D17="",0,1000*POWER(C17/D17,3))</f>
        <v>0</v>
      </c>
    </row>
    <row r="18" spans="1:6" ht="15">
      <c r="A18" s="24" t="s">
        <v>205</v>
      </c>
      <c r="B18" s="23">
        <v>0.0006186342592592593</v>
      </c>
      <c r="C18" s="23">
        <v>0.0006895833333333333</v>
      </c>
      <c r="D18" s="31"/>
      <c r="E18" s="26">
        <f>IF(D18="",0,1000*POWER(B18/D18,3))</f>
        <v>0</v>
      </c>
      <c r="F18" s="26">
        <f>IF(D18="",0,1000*POWER(C18/D18,3))</f>
        <v>0</v>
      </c>
    </row>
    <row r="19" spans="1:6" ht="15">
      <c r="A19" s="24" t="s">
        <v>206</v>
      </c>
      <c r="B19" s="23">
        <v>0.001328009259259259</v>
      </c>
      <c r="C19" s="23">
        <v>0.0014655092592592593</v>
      </c>
      <c r="D19" s="31"/>
      <c r="E19" s="26">
        <f>IF(D19="",0,1000*POWER(B19/D19,3))</f>
        <v>0</v>
      </c>
      <c r="F19" s="26">
        <f>IF(D19="",0,1000*POWER(C19/D19,3))</f>
        <v>0</v>
      </c>
    </row>
    <row r="20" spans="1:6" ht="15">
      <c r="A20" s="24" t="s">
        <v>211</v>
      </c>
      <c r="B20" s="23">
        <f>B21/2</f>
        <v>0.000134837962962963</v>
      </c>
      <c r="C20" s="23">
        <f>C21/2</f>
        <v>0.00014797453703703704</v>
      </c>
      <c r="D20" s="31"/>
      <c r="E20" s="26">
        <f>IF(D20="",0,1000*POWER(B20/D20,3))</f>
        <v>0</v>
      </c>
      <c r="F20" s="26">
        <f>IF(D20="",0,1000*POWER(C20/D20,3))</f>
        <v>0</v>
      </c>
    </row>
    <row r="21" spans="1:6" ht="15">
      <c r="A21" s="24" t="s">
        <v>210</v>
      </c>
      <c r="B21" s="23">
        <v>0.000269675925925926</v>
      </c>
      <c r="C21" s="23">
        <v>0.00029594907407407407</v>
      </c>
      <c r="D21" s="31"/>
      <c r="E21" s="26">
        <f t="shared" si="0"/>
        <v>0</v>
      </c>
      <c r="F21" s="26">
        <f t="shared" si="1"/>
        <v>0</v>
      </c>
    </row>
    <row r="22" spans="1:6" ht="15">
      <c r="A22" s="24" t="s">
        <v>208</v>
      </c>
      <c r="B22" s="23">
        <v>0.0005875</v>
      </c>
      <c r="C22" s="23">
        <v>0.0006552083333333333</v>
      </c>
      <c r="D22" s="31"/>
      <c r="E22" s="26">
        <f t="shared" si="0"/>
        <v>0</v>
      </c>
      <c r="F22" s="26">
        <f t="shared" si="1"/>
        <v>0</v>
      </c>
    </row>
    <row r="23" spans="1:6" ht="15">
      <c r="A23" s="24" t="s">
        <v>209</v>
      </c>
      <c r="B23" s="23">
        <v>0.0013186342592592592</v>
      </c>
      <c r="C23" s="23">
        <v>0.001455787037037037</v>
      </c>
      <c r="D23" s="31"/>
      <c r="E23" s="26">
        <f t="shared" si="0"/>
        <v>0</v>
      </c>
      <c r="F23" s="26">
        <f t="shared" si="1"/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2" width="12.7109375" style="0" customWidth="1"/>
    <col min="3" max="3" width="8.7109375" style="0" bestFit="1" customWidth="1"/>
    <col min="4" max="4" width="10.7109375" style="6" customWidth="1"/>
    <col min="5" max="5" width="8.7109375" style="10" customWidth="1"/>
    <col min="6" max="6" width="10.7109375" style="50" customWidth="1"/>
    <col min="7" max="7" width="8.7109375" style="10" customWidth="1"/>
    <col min="8" max="8" width="10.7109375" style="50" customWidth="1"/>
    <col min="9" max="9" width="8.7109375" style="10" customWidth="1"/>
    <col min="10" max="10" width="10.7109375" style="6" customWidth="1"/>
    <col min="11" max="11" width="8.7109375" style="10" customWidth="1"/>
    <col min="12" max="12" width="10.7109375" style="39" customWidth="1"/>
    <col min="14" max="15" width="11.421875" style="0" customWidth="1"/>
  </cols>
  <sheetData>
    <row r="1" spans="1:12" s="8" customFormat="1" ht="15.75" thickBot="1">
      <c r="A1" s="8" t="s">
        <v>8</v>
      </c>
      <c r="B1" s="8" t="s">
        <v>187</v>
      </c>
      <c r="C1" s="8" t="s">
        <v>188</v>
      </c>
      <c r="D1" s="8" t="s">
        <v>3</v>
      </c>
      <c r="E1" s="9"/>
      <c r="F1" s="51" t="s">
        <v>1</v>
      </c>
      <c r="G1" s="9"/>
      <c r="H1" s="51" t="s">
        <v>2</v>
      </c>
      <c r="I1" s="9"/>
      <c r="J1" s="8" t="s">
        <v>0</v>
      </c>
      <c r="K1" s="9"/>
      <c r="L1" s="37" t="s">
        <v>215</v>
      </c>
    </row>
    <row r="2" spans="1:12" s="14" customFormat="1" ht="15">
      <c r="A2" s="13"/>
      <c r="D2" s="14" t="s">
        <v>211</v>
      </c>
      <c r="E2" s="15"/>
      <c r="F2" s="47" t="s">
        <v>207</v>
      </c>
      <c r="G2" s="16"/>
      <c r="H2" s="47" t="s">
        <v>196</v>
      </c>
      <c r="I2" s="16"/>
      <c r="J2" s="14" t="s">
        <v>200</v>
      </c>
      <c r="K2" s="16"/>
      <c r="L2" s="38"/>
    </row>
    <row r="3" spans="1:12" ht="15">
      <c r="A3" s="22" t="s">
        <v>287</v>
      </c>
      <c r="B3" s="22" t="s">
        <v>101</v>
      </c>
      <c r="C3" s="33">
        <v>1998</v>
      </c>
      <c r="D3" s="48"/>
      <c r="E3" s="21">
        <f>IF(D3="",0,1000*POWER(LOOKUP(D$2,DSV!$A:$A,DSV!$B:$B)/D3,3))</f>
        <v>0</v>
      </c>
      <c r="F3" s="48"/>
      <c r="G3" s="21">
        <f>IF(F3="",0,1000*POWER(LOOKUP(F$2,DSV!$A:$A,DSV!$B:$B)/F3,3))</f>
        <v>0</v>
      </c>
      <c r="H3" s="48">
        <v>0.0007180555555555555</v>
      </c>
      <c r="I3" s="21">
        <f>IF(H3="",0,1000*POWER(LOOKUP(H$2,DSV!$A:$A,DSV!$B:$B)/H3,3))</f>
        <v>84.08779993008532</v>
      </c>
      <c r="J3" s="48">
        <v>0.0007662037037037037</v>
      </c>
      <c r="K3" s="21">
        <f>IF(J3="",0,1000*POWER(LOOKUP(J$2,DSV!$A:$A,DSV!$B:$B)/J3,3))</f>
        <v>34.92993689095545</v>
      </c>
      <c r="L3" s="40">
        <f>E3+G3+I3+K3</f>
        <v>119.01773682104078</v>
      </c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2" width="12.7109375" style="0" customWidth="1"/>
    <col min="3" max="3" width="8.7109375" style="0" bestFit="1" customWidth="1"/>
    <col min="4" max="4" width="10.7109375" style="50" customWidth="1"/>
    <col min="5" max="5" width="8.7109375" style="19" customWidth="1"/>
    <col min="6" max="6" width="10.7109375" style="50" customWidth="1"/>
    <col min="7" max="7" width="8.7109375" style="10" customWidth="1"/>
    <col min="8" max="8" width="10.7109375" style="50" customWidth="1"/>
    <col min="9" max="9" width="8.7109375" style="10" customWidth="1"/>
    <col min="10" max="10" width="10.7109375" style="50" customWidth="1"/>
    <col min="11" max="11" width="8.7109375" style="10" customWidth="1"/>
    <col min="12" max="12" width="10.7109375" style="39" customWidth="1"/>
    <col min="14" max="15" width="11.421875" style="0" customWidth="1"/>
  </cols>
  <sheetData>
    <row r="1" spans="1:12" s="7" customFormat="1" ht="15.75" thickBot="1">
      <c r="A1" s="7" t="s">
        <v>8</v>
      </c>
      <c r="B1" s="7" t="s">
        <v>187</v>
      </c>
      <c r="C1" s="7" t="s">
        <v>188</v>
      </c>
      <c r="D1" s="46" t="s">
        <v>190</v>
      </c>
      <c r="E1" s="17"/>
      <c r="F1" s="46" t="s">
        <v>191</v>
      </c>
      <c r="G1" s="12"/>
      <c r="H1" s="46" t="s">
        <v>192</v>
      </c>
      <c r="I1" s="12"/>
      <c r="J1" s="46" t="s">
        <v>193</v>
      </c>
      <c r="K1" s="12"/>
      <c r="L1" s="37" t="s">
        <v>215</v>
      </c>
    </row>
    <row r="2" spans="1:12" s="14" customFormat="1" ht="15">
      <c r="A2" s="13"/>
      <c r="D2" s="47" t="s">
        <v>210</v>
      </c>
      <c r="E2" s="18"/>
      <c r="F2" s="47" t="s">
        <v>205</v>
      </c>
      <c r="G2" s="16"/>
      <c r="H2" s="47" t="s">
        <v>194</v>
      </c>
      <c r="I2" s="16"/>
      <c r="J2" s="47" t="s">
        <v>197</v>
      </c>
      <c r="K2" s="16"/>
      <c r="L2" s="38"/>
    </row>
    <row r="3" spans="1:12" ht="15">
      <c r="A3" s="22" t="s">
        <v>284</v>
      </c>
      <c r="B3" s="22" t="s">
        <v>285</v>
      </c>
      <c r="C3" s="22">
        <v>1966</v>
      </c>
      <c r="D3" s="48">
        <v>0.0004108796296296296</v>
      </c>
      <c r="E3" s="21">
        <f>IF(D3="",0,1000*POWER(LOOKUP(D$2,DSV!$A:$A,DSV!$B:$B)/D3,3))</f>
        <v>282.7370379787157</v>
      </c>
      <c r="F3" s="48">
        <v>0.0010015046296296295</v>
      </c>
      <c r="G3" s="21">
        <f>IF(F3="",0,1000*POWER(LOOKUP(F$2,DSV!$A:$A,DSV!$B:$B)/F3,3))</f>
        <v>235.6910100071282</v>
      </c>
      <c r="H3" s="48">
        <v>0.0010130787037037038</v>
      </c>
      <c r="I3" s="21">
        <f>IF(H3="",0,1000*POWER(LOOKUP(H$2,DSV!$A:$A,DSV!$B:$B)/H3,3))</f>
        <v>310.9519571908329</v>
      </c>
      <c r="J3" s="48">
        <v>0.0008193287037037036</v>
      </c>
      <c r="K3" s="21">
        <f>IF(J3="",0,1000*POWER(LOOKUP(J$2,DSV!$A:$A,DSV!$B:$B)/J3,3))</f>
        <v>308.6439553684111</v>
      </c>
      <c r="L3" s="40">
        <f>E3+G3+I3+K3</f>
        <v>1138.023960545088</v>
      </c>
    </row>
    <row r="4" spans="1:12" s="14" customFormat="1" ht="15">
      <c r="A4" s="13"/>
      <c r="D4" s="47"/>
      <c r="E4" s="18"/>
      <c r="F4" s="47" t="s">
        <v>212</v>
      </c>
      <c r="G4" s="16"/>
      <c r="H4" s="47" t="s">
        <v>213</v>
      </c>
      <c r="I4" s="16"/>
      <c r="J4" s="47" t="s">
        <v>214</v>
      </c>
      <c r="K4" s="16"/>
      <c r="L4" s="38"/>
    </row>
    <row r="5" spans="1:12" ht="15">
      <c r="A5" s="22" t="s">
        <v>286</v>
      </c>
      <c r="B5" s="22" t="s">
        <v>66</v>
      </c>
      <c r="C5" s="22">
        <v>2000</v>
      </c>
      <c r="D5" s="49"/>
      <c r="E5" s="42"/>
      <c r="F5" s="48"/>
      <c r="G5" s="21">
        <f>IF(F5="",0,1000*POWER(LOOKUP(F$4,DSV!$A:$A,DSV!$B:$B)/F5,3))</f>
        <v>0</v>
      </c>
      <c r="H5" s="48" t="s">
        <v>288</v>
      </c>
      <c r="I5" s="21">
        <f>IF(H5="",0,1000*POWER(LOOKUP(H$4,DSV!$A:$A,DSV!$B:$B)/H5,3))</f>
        <v>74.06837750517838</v>
      </c>
      <c r="J5" s="48" t="s">
        <v>289</v>
      </c>
      <c r="K5" s="21">
        <f>IF(J5="",0,1000*POWER(LOOKUP(J$4,DSV!$A:$A,DSV!$B:$B)/J5,3))</f>
        <v>69.79200895910859</v>
      </c>
      <c r="L5" s="40">
        <f>E5+G5+I5+K5</f>
        <v>143.86038646428696</v>
      </c>
    </row>
    <row r="6" spans="1:12" ht="15">
      <c r="A6" s="22" t="s">
        <v>287</v>
      </c>
      <c r="B6" s="22" t="s">
        <v>74</v>
      </c>
      <c r="C6" s="22">
        <v>2001</v>
      </c>
      <c r="D6" s="49"/>
      <c r="E6" s="42"/>
      <c r="F6" s="48"/>
      <c r="G6" s="21">
        <f>IF(F6="",0,1000*POWER(LOOKUP(F$4,DSV!$A:$A,DSV!$B:$B)/F6,3))</f>
        <v>0</v>
      </c>
      <c r="H6" s="48" t="s">
        <v>280</v>
      </c>
      <c r="I6" s="21">
        <f>IF(H6="",0,1000*POWER(LOOKUP(H$4,DSV!$A:$A,DSV!$B:$B)/H6,3))</f>
        <v>80.07306599631677</v>
      </c>
      <c r="J6" s="48"/>
      <c r="K6" s="21">
        <f>IF(J6="",0,1000*POWER(LOOKUP(J$4,DSV!$A:$A,DSV!$B:$B)/J6,3))</f>
        <v>0</v>
      </c>
      <c r="L6" s="40">
        <f>E6+G6+I6+K6</f>
        <v>80.07306599631677</v>
      </c>
    </row>
    <row r="7" spans="3:9" ht="15">
      <c r="C7" s="1"/>
      <c r="G7" s="11"/>
      <c r="I7" s="11"/>
    </row>
    <row r="8" spans="3:9" ht="15">
      <c r="C8" s="1"/>
      <c r="G8" s="11"/>
      <c r="I8" s="11"/>
    </row>
    <row r="9" spans="3:9" ht="15">
      <c r="C9" s="1"/>
      <c r="G9" s="11"/>
      <c r="I9" s="11"/>
    </row>
    <row r="10" spans="3:9" ht="15">
      <c r="C10" s="1"/>
      <c r="G10" s="11"/>
      <c r="I10" s="11"/>
    </row>
    <row r="11" spans="3:9" ht="15">
      <c r="C11" s="1"/>
      <c r="G11" s="11"/>
      <c r="I11" s="11"/>
    </row>
    <row r="12" spans="3:9" ht="15">
      <c r="C12" s="1"/>
      <c r="G12" s="11"/>
      <c r="I12" s="11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2" width="12.7109375" style="0" customWidth="1"/>
    <col min="3" max="3" width="8.7109375" style="0" bestFit="1" customWidth="1"/>
    <col min="4" max="4" width="10.7109375" style="6" customWidth="1"/>
    <col min="5" max="5" width="8.7109375" style="10" customWidth="1"/>
    <col min="6" max="6" width="10.7109375" style="6" customWidth="1"/>
    <col min="7" max="7" width="8.7109375" style="10" customWidth="1"/>
    <col min="8" max="8" width="10.7109375" style="6" customWidth="1"/>
    <col min="9" max="9" width="8.7109375" style="10" customWidth="1"/>
    <col min="10" max="10" width="10.7109375" style="6" customWidth="1"/>
    <col min="11" max="11" width="8.7109375" style="10" customWidth="1"/>
    <col min="12" max="12" width="10.7109375" style="39" customWidth="1"/>
    <col min="14" max="15" width="11.421875" style="0" customWidth="1"/>
  </cols>
  <sheetData>
    <row r="1" spans="1:12" s="8" customFormat="1" ht="15.75" thickBot="1">
      <c r="A1" s="8" t="s">
        <v>8</v>
      </c>
      <c r="B1" s="8" t="s">
        <v>187</v>
      </c>
      <c r="C1" s="8" t="s">
        <v>188</v>
      </c>
      <c r="D1" s="8" t="s">
        <v>3</v>
      </c>
      <c r="E1" s="9"/>
      <c r="F1" s="8" t="s">
        <v>1</v>
      </c>
      <c r="G1" s="9"/>
      <c r="H1" s="8" t="s">
        <v>2</v>
      </c>
      <c r="I1" s="9"/>
      <c r="J1" s="8" t="s">
        <v>0</v>
      </c>
      <c r="K1" s="9"/>
      <c r="L1" s="37" t="s">
        <v>215</v>
      </c>
    </row>
    <row r="2" spans="1:12" s="14" customFormat="1" ht="15">
      <c r="A2" s="13"/>
      <c r="D2" s="14" t="s">
        <v>211</v>
      </c>
      <c r="E2" s="15"/>
      <c r="F2" s="14" t="s">
        <v>207</v>
      </c>
      <c r="G2" s="16"/>
      <c r="H2" s="14" t="s">
        <v>196</v>
      </c>
      <c r="I2" s="16"/>
      <c r="J2" s="14" t="s">
        <v>200</v>
      </c>
      <c r="K2" s="16"/>
      <c r="L2" s="38"/>
    </row>
    <row r="3" spans="1:12" ht="15">
      <c r="A3" s="22" t="s">
        <v>263</v>
      </c>
      <c r="B3" s="22" t="s">
        <v>101</v>
      </c>
      <c r="C3" s="33">
        <v>1995</v>
      </c>
      <c r="D3" s="20" t="s">
        <v>264</v>
      </c>
      <c r="E3" s="21">
        <f>IF(D3="",0,1000*POWER(LOOKUP(D$2,DSV!$A:$A,DSV!$B:$B)/D3,3))</f>
        <v>238.72121285859916</v>
      </c>
      <c r="F3" s="20" t="s">
        <v>272</v>
      </c>
      <c r="G3" s="21">
        <f>IF(F3="",0,1000*POWER(LOOKUP(F$2,DSV!$A:$A,DSV!$B:$B)/F3,3))</f>
        <v>196.88337456802589</v>
      </c>
      <c r="H3" s="20" t="s">
        <v>275</v>
      </c>
      <c r="I3" s="21">
        <f>IF(H3="",0,1000*POWER(LOOKUP(H$2,DSV!$A:$A,DSV!$B:$B)/H3,3))</f>
        <v>208.86587122145326</v>
      </c>
      <c r="J3" s="20" t="s">
        <v>86</v>
      </c>
      <c r="K3" s="21">
        <f>IF(J3="",0,1000*POWER(LOOKUP(J$2,DSV!$A:$A,DSV!$B:$B)/J3,3))</f>
        <v>257.1496408022304</v>
      </c>
      <c r="L3" s="40">
        <f>E3+G3+I3+K3</f>
        <v>901.6200994503088</v>
      </c>
    </row>
    <row r="4" spans="1:12" ht="15">
      <c r="A4" s="22" t="s">
        <v>117</v>
      </c>
      <c r="B4" s="22" t="s">
        <v>265</v>
      </c>
      <c r="C4" s="33">
        <v>1998</v>
      </c>
      <c r="D4" s="20" t="s">
        <v>266</v>
      </c>
      <c r="E4" s="21">
        <f>IF(D4="",0,1000*POWER(LOOKUP(D$2,DSV!$A:$A,DSV!$B:$B)/D4,3))</f>
        <v>116.11138587460641</v>
      </c>
      <c r="F4" s="20" t="s">
        <v>273</v>
      </c>
      <c r="G4" s="21">
        <f>IF(F4="",0,1000*POWER(LOOKUP(F$2,DSV!$A:$A,DSV!$B:$B)/F4,3))</f>
        <v>134.4465909189724</v>
      </c>
      <c r="H4" s="20" t="s">
        <v>276</v>
      </c>
      <c r="I4" s="21">
        <f>IF(H4="",0,1000*POWER(LOOKUP(H$2,DSV!$A:$A,DSV!$B:$B)/H4,3))</f>
        <v>112.63830095137332</v>
      </c>
      <c r="J4" s="20" t="s">
        <v>278</v>
      </c>
      <c r="K4" s="21">
        <f>IF(J4="",0,1000*POWER(LOOKUP(J$2,DSV!$A:$A,DSV!$B:$B)/J4,3))</f>
        <v>101.37644650202772</v>
      </c>
      <c r="L4" s="40">
        <f>E4+G4+I4+K4</f>
        <v>464.5727242469798</v>
      </c>
    </row>
    <row r="5" spans="1:12" ht="15">
      <c r="A5" s="22" t="s">
        <v>263</v>
      </c>
      <c r="B5" s="22" t="s">
        <v>267</v>
      </c>
      <c r="C5" s="33">
        <v>1998</v>
      </c>
      <c r="D5" s="20" t="s">
        <v>268</v>
      </c>
      <c r="E5" s="21">
        <f>IF(D5="",0,1000*POWER(LOOKUP(D$2,DSV!$A:$A,DSV!$B:$B)/D5,3))</f>
        <v>110.46678863508187</v>
      </c>
      <c r="F5" s="20" t="s">
        <v>274</v>
      </c>
      <c r="G5" s="21">
        <f>IF(F5="",0,1000*POWER(LOOKUP(F$2,DSV!$A:$A,DSV!$B:$B)/F5,3))</f>
        <v>83.72124374589902</v>
      </c>
      <c r="H5" s="20" t="s">
        <v>277</v>
      </c>
      <c r="I5" s="21">
        <f>IF(H5="",0,1000*POWER(LOOKUP(H$2,DSV!$A:$A,DSV!$B:$B)/H5,3))</f>
        <v>127.30441178777346</v>
      </c>
      <c r="J5" s="20" t="s">
        <v>279</v>
      </c>
      <c r="K5" s="21">
        <f>IF(J5="",0,1000*POWER(LOOKUP(J$2,DSV!$A:$A,DSV!$B:$B)/J5,3))</f>
        <v>107.58149603952386</v>
      </c>
      <c r="L5" s="40">
        <f>E5+G5+I5+K5</f>
        <v>429.0739402082782</v>
      </c>
    </row>
    <row r="6" spans="1:12" s="14" customFormat="1" ht="15">
      <c r="A6" s="13"/>
      <c r="E6" s="15"/>
      <c r="F6" s="14" t="s">
        <v>212</v>
      </c>
      <c r="G6" s="16"/>
      <c r="H6" s="14" t="s">
        <v>213</v>
      </c>
      <c r="I6" s="16"/>
      <c r="J6" s="14" t="s">
        <v>214</v>
      </c>
      <c r="K6" s="16"/>
      <c r="L6" s="38"/>
    </row>
    <row r="7" spans="1:12" ht="15">
      <c r="A7" s="22" t="s">
        <v>270</v>
      </c>
      <c r="B7" s="22" t="s">
        <v>271</v>
      </c>
      <c r="C7" s="35">
        <v>2000</v>
      </c>
      <c r="D7" s="44"/>
      <c r="E7" s="43"/>
      <c r="F7" s="20"/>
      <c r="G7" s="21">
        <f>IF(F7="",0,1000*POWER(LOOKUP(F$6,DSV!$A:$A,DSV!$B:$B)/F7,3))</f>
        <v>0</v>
      </c>
      <c r="H7" s="20" t="s">
        <v>282</v>
      </c>
      <c r="I7" s="21">
        <f>IF(H7="",0,1000*POWER(LOOKUP(H$6,DSV!$A:$A,DSV!$B:$B)/H7,3))</f>
        <v>121.08278232883083</v>
      </c>
      <c r="J7" s="36" t="s">
        <v>283</v>
      </c>
      <c r="K7" s="21">
        <f>IF(J7="",0,1000*POWER(LOOKUP(J$6,DSV!$A:$A,DSV!$B:$B)/J7,3))</f>
        <v>95.63955823950613</v>
      </c>
      <c r="L7" s="40">
        <f>E7+G7+I7+K7</f>
        <v>216.72234056833696</v>
      </c>
    </row>
    <row r="8" spans="1:12" ht="15">
      <c r="A8" s="22" t="s">
        <v>238</v>
      </c>
      <c r="B8" s="22" t="s">
        <v>269</v>
      </c>
      <c r="C8" s="35">
        <v>2000</v>
      </c>
      <c r="D8" s="44"/>
      <c r="E8" s="43"/>
      <c r="F8" s="20" t="s">
        <v>280</v>
      </c>
      <c r="G8" s="21">
        <f>IF(F8="",0,1000*POWER(LOOKUP(F$6,DSV!$A:$A,DSV!$B:$B)/F8,3))</f>
        <v>60.826544212745254</v>
      </c>
      <c r="H8" s="20" t="s">
        <v>281</v>
      </c>
      <c r="I8" s="21">
        <f>IF(H8="",0,1000*POWER(LOOKUP(H$6,DSV!$A:$A,DSV!$B:$B)/H8,3))</f>
        <v>105.61967410602443</v>
      </c>
      <c r="J8" s="20"/>
      <c r="K8" s="21">
        <f>IF(J8="",0,1000*POWER(LOOKUP(J$6,DSV!$A:$A,DSV!$B:$B)/J8,3))</f>
        <v>0</v>
      </c>
      <c r="L8" s="40">
        <f>E8+G8+I8+K8</f>
        <v>166.4462183187697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2" width="12.7109375" style="0" customWidth="1"/>
    <col min="3" max="3" width="8.7109375" style="0" bestFit="1" customWidth="1"/>
    <col min="4" max="4" width="10.7109375" style="6" customWidth="1"/>
    <col min="5" max="5" width="8.7109375" style="19" customWidth="1"/>
    <col min="6" max="6" width="10.7109375" style="6" customWidth="1"/>
    <col min="7" max="7" width="8.7109375" style="10" customWidth="1"/>
    <col min="8" max="8" width="10.7109375" style="6" customWidth="1"/>
    <col min="9" max="9" width="8.7109375" style="10" customWidth="1"/>
    <col min="10" max="10" width="10.7109375" style="6" customWidth="1"/>
    <col min="11" max="11" width="8.7109375" style="10" customWidth="1"/>
    <col min="12" max="12" width="10.7109375" style="39" customWidth="1"/>
    <col min="14" max="15" width="11.421875" style="0" customWidth="1"/>
  </cols>
  <sheetData>
    <row r="1" spans="1:12" s="7" customFormat="1" ht="15.75" thickBot="1">
      <c r="A1" s="7" t="s">
        <v>8</v>
      </c>
      <c r="B1" s="7" t="s">
        <v>187</v>
      </c>
      <c r="C1" s="7" t="s">
        <v>188</v>
      </c>
      <c r="D1" s="7" t="s">
        <v>190</v>
      </c>
      <c r="E1" s="17"/>
      <c r="F1" s="7" t="s">
        <v>191</v>
      </c>
      <c r="G1" s="12"/>
      <c r="H1" s="7" t="s">
        <v>192</v>
      </c>
      <c r="I1" s="12"/>
      <c r="J1" s="7" t="s">
        <v>193</v>
      </c>
      <c r="K1" s="12"/>
      <c r="L1" s="37" t="s">
        <v>215</v>
      </c>
    </row>
    <row r="2" spans="1:12" s="14" customFormat="1" ht="15">
      <c r="A2" s="13"/>
      <c r="D2" s="14" t="s">
        <v>210</v>
      </c>
      <c r="E2" s="18"/>
      <c r="F2" s="14" t="s">
        <v>205</v>
      </c>
      <c r="G2" s="16"/>
      <c r="H2" s="14" t="s">
        <v>194</v>
      </c>
      <c r="I2" s="16"/>
      <c r="J2" s="14" t="s">
        <v>197</v>
      </c>
      <c r="K2" s="16"/>
      <c r="L2" s="38"/>
    </row>
    <row r="3" spans="1:12" ht="15">
      <c r="A3" s="22" t="s">
        <v>218</v>
      </c>
      <c r="B3" s="22" t="s">
        <v>219</v>
      </c>
      <c r="C3" s="22">
        <v>1992</v>
      </c>
      <c r="D3" s="20" t="s">
        <v>220</v>
      </c>
      <c r="E3" s="21">
        <f>IF(D3="",0,1000*POWER(LOOKUP(D$2,DSV!$A:$A,DSV!$B:$B)/D3,3))</f>
        <v>188.73307066025632</v>
      </c>
      <c r="F3" s="20" t="s">
        <v>223</v>
      </c>
      <c r="G3" s="21">
        <f>IF(F3="",0,1000*POWER(LOOKUP(F$2,DSV!$A:$A,DSV!$B:$B)/F3,3))</f>
        <v>159.5413427128174</v>
      </c>
      <c r="H3" s="20" t="s">
        <v>225</v>
      </c>
      <c r="I3" s="21">
        <f>IF(H3="",0,1000*POWER(LOOKUP(H$2,DSV!$A:$A,DSV!$B:$B)/H3,3))</f>
        <v>242.9096661894303</v>
      </c>
      <c r="J3" s="20" t="s">
        <v>227</v>
      </c>
      <c r="K3" s="21">
        <f>IF(J3="",0,1000*POWER(LOOKUP(J$2,DSV!$A:$A,DSV!$B:$B)/J3,3))</f>
        <v>180.44245221263552</v>
      </c>
      <c r="L3" s="40">
        <f>E3+G3+I3+K3</f>
        <v>771.6265317751395</v>
      </c>
    </row>
    <row r="4" spans="1:12" ht="15">
      <c r="A4" s="22" t="s">
        <v>218</v>
      </c>
      <c r="B4" s="22" t="s">
        <v>221</v>
      </c>
      <c r="C4" s="22">
        <v>1994</v>
      </c>
      <c r="D4" s="20" t="s">
        <v>222</v>
      </c>
      <c r="E4" s="21">
        <f>IF(D4="",0,1000*POWER(LOOKUP(D$2,DSV!$A:$A,DSV!$B:$B)/D4,3))</f>
        <v>149.40923832667931</v>
      </c>
      <c r="F4" s="20" t="s">
        <v>224</v>
      </c>
      <c r="G4" s="21">
        <f>IF(F4="",0,1000*POWER(LOOKUP(F$2,DSV!$A:$A,DSV!$B:$B)/F4,3))</f>
        <v>175.48595397376394</v>
      </c>
      <c r="H4" s="20" t="s">
        <v>226</v>
      </c>
      <c r="I4" s="21">
        <f>IF(H4="",0,1000*POWER(LOOKUP(H$2,DSV!$A:$A,DSV!$B:$B)/H4,3))</f>
        <v>203.29952898661037</v>
      </c>
      <c r="J4" s="20" t="s">
        <v>228</v>
      </c>
      <c r="K4" s="21">
        <f>IF(J4="",0,1000*POWER(LOOKUP(J$2,DSV!$A:$A,DSV!$B:$B)/J4,3))</f>
        <v>153.03055076911463</v>
      </c>
      <c r="L4" s="40">
        <f>E4+G4+I4+K4</f>
        <v>681.2252720561683</v>
      </c>
    </row>
    <row r="5" spans="1:12" s="14" customFormat="1" ht="15">
      <c r="A5" s="13"/>
      <c r="D5" s="14" t="s">
        <v>211</v>
      </c>
      <c r="E5" s="18"/>
      <c r="F5" s="14" t="s">
        <v>207</v>
      </c>
      <c r="G5" s="16"/>
      <c r="H5" s="14" t="s">
        <v>196</v>
      </c>
      <c r="I5" s="16"/>
      <c r="J5" s="14" t="s">
        <v>200</v>
      </c>
      <c r="K5" s="16"/>
      <c r="L5" s="38"/>
    </row>
    <row r="6" spans="1:12" ht="15">
      <c r="A6" s="22" t="s">
        <v>231</v>
      </c>
      <c r="B6" s="22" t="s">
        <v>232</v>
      </c>
      <c r="C6" s="22">
        <v>1996</v>
      </c>
      <c r="D6" s="20" t="s">
        <v>233</v>
      </c>
      <c r="E6" s="21">
        <f>IF(D6="",0,1000*POWER(LOOKUP(D$5,DSV!$A:$A,DSV!$B:$B)/D6,3))</f>
        <v>147.88845934854473</v>
      </c>
      <c r="F6" s="20" t="s">
        <v>241</v>
      </c>
      <c r="G6" s="21">
        <f>IF(F6="",0,1000*POWER(LOOKUP(F$5,DSV!$A:$A,DSV!$B:$B)/F6,3))</f>
        <v>177.60227769570608</v>
      </c>
      <c r="H6" s="20" t="s">
        <v>246</v>
      </c>
      <c r="I6" s="21">
        <f>IF(H6="",0,1000*POWER(LOOKUP(H$5,DSV!$A:$A,DSV!$B:$B)/H6,3))</f>
        <v>125.76191146699067</v>
      </c>
      <c r="J6" s="20" t="s">
        <v>251</v>
      </c>
      <c r="K6" s="21">
        <f>IF(J6="",0,1000*POWER(LOOKUP(J$5,DSV!$A:$A,DSV!$B:$B)/J6,3))</f>
        <v>159.055095846222</v>
      </c>
      <c r="L6" s="40">
        <f>E6+G6+I6+K6</f>
        <v>610.3077443574634</v>
      </c>
    </row>
    <row r="7" spans="1:12" ht="15">
      <c r="A7" s="22" t="s">
        <v>236</v>
      </c>
      <c r="B7" s="22" t="s">
        <v>237</v>
      </c>
      <c r="C7" s="22">
        <v>1996</v>
      </c>
      <c r="D7" s="20"/>
      <c r="E7" s="21">
        <f>IF(D7="",0,1000*POWER(LOOKUP(D$5,DSV!$A:$A,DSV!$B:$B)/D7,3))</f>
        <v>0</v>
      </c>
      <c r="F7" s="20" t="s">
        <v>243</v>
      </c>
      <c r="G7" s="21">
        <f>IF(F7="",0,1000*POWER(LOOKUP(F$5,DSV!$A:$A,DSV!$B:$B)/F7,3))</f>
        <v>104.68935190047515</v>
      </c>
      <c r="H7" s="20" t="s">
        <v>248</v>
      </c>
      <c r="I7" s="21">
        <f>IF(H7="",0,1000*POWER(LOOKUP(H$5,DSV!$A:$A,DSV!$B:$B)/H7,3))</f>
        <v>153.8900789899811</v>
      </c>
      <c r="J7" s="20" t="s">
        <v>253</v>
      </c>
      <c r="K7" s="21">
        <f>IF(J7="",0,1000*POWER(LOOKUP(J$5,DSV!$A:$A,DSV!$B:$B)/J7,3))</f>
        <v>92.90376897410182</v>
      </c>
      <c r="L7" s="40">
        <f>E7+G7+I7+K7</f>
        <v>351.48319986455806</v>
      </c>
    </row>
    <row r="8" spans="1:12" ht="15">
      <c r="A8" s="22" t="s">
        <v>238</v>
      </c>
      <c r="B8" s="22" t="s">
        <v>239</v>
      </c>
      <c r="C8" s="22">
        <v>1998</v>
      </c>
      <c r="D8" s="20"/>
      <c r="E8" s="21">
        <f>IF(D8="",0,1000*POWER(LOOKUP(D$5,DSV!$A:$A,DSV!$B:$B)/D8,3))</f>
        <v>0</v>
      </c>
      <c r="F8" s="20" t="s">
        <v>244</v>
      </c>
      <c r="G8" s="21">
        <f>IF(F8="",0,1000*POWER(LOOKUP(F$5,DSV!$A:$A,DSV!$B:$B)/F8,3))</f>
        <v>93.50244565657225</v>
      </c>
      <c r="H8" s="20" t="s">
        <v>249</v>
      </c>
      <c r="I8" s="21">
        <f>IF(H8="",0,1000*POWER(LOOKUP(H$5,DSV!$A:$A,DSV!$B:$B)/H8,3))</f>
        <v>142.22817065584368</v>
      </c>
      <c r="J8" s="20" t="s">
        <v>254</v>
      </c>
      <c r="K8" s="21">
        <f>IF(J8="",0,1000*POWER(LOOKUP(J$5,DSV!$A:$A,DSV!$B:$B)/J8,3))</f>
        <v>78.35972594146989</v>
      </c>
      <c r="L8" s="40">
        <f>E8+G8+I8+K8</f>
        <v>314.0903422538858</v>
      </c>
    </row>
    <row r="9" spans="1:12" ht="15">
      <c r="A9" s="22" t="s">
        <v>234</v>
      </c>
      <c r="B9" s="22" t="s">
        <v>235</v>
      </c>
      <c r="C9" s="22">
        <v>1996</v>
      </c>
      <c r="D9" s="20"/>
      <c r="E9" s="21">
        <f>IF(D9="",0,1000*POWER(LOOKUP(D$5,DSV!$A:$A,DSV!$B:$B)/D9,3))</f>
        <v>0</v>
      </c>
      <c r="F9" s="20" t="s">
        <v>242</v>
      </c>
      <c r="G9" s="21">
        <f>IF(F9="",0,1000*POWER(LOOKUP(F$5,DSV!$A:$A,DSV!$B:$B)/F9,3))</f>
        <v>91.32923355895065</v>
      </c>
      <c r="H9" s="20" t="s">
        <v>247</v>
      </c>
      <c r="I9" s="21">
        <f>IF(H9="",0,1000*POWER(LOOKUP(H$5,DSV!$A:$A,DSV!$B:$B)/H9,3))</f>
        <v>115.75677631682535</v>
      </c>
      <c r="J9" s="20" t="s">
        <v>252</v>
      </c>
      <c r="K9" s="21">
        <f>IF(J9="",0,1000*POWER(LOOKUP(J$5,DSV!$A:$A,DSV!$B:$B)/J9,3))</f>
        <v>87.19916039227955</v>
      </c>
      <c r="L9" s="40">
        <f>E9+G9+I9+K9</f>
        <v>294.28517026805554</v>
      </c>
    </row>
    <row r="10" spans="1:12" ht="15">
      <c r="A10" s="22" t="s">
        <v>229</v>
      </c>
      <c r="B10" s="22" t="s">
        <v>230</v>
      </c>
      <c r="C10" s="22">
        <v>1996</v>
      </c>
      <c r="D10" s="20"/>
      <c r="E10" s="21">
        <f>IF(D10="",0,1000*POWER(LOOKUP(D$5,DSV!$A:$A,DSV!$B:$B)/D10,3))</f>
        <v>0</v>
      </c>
      <c r="F10" s="20" t="s">
        <v>240</v>
      </c>
      <c r="G10" s="21">
        <f>IF(F10="",0,1000*POWER(LOOKUP(F$5,DSV!$A:$A,DSV!$B:$B)/F10,3))</f>
        <v>56.6055727227624</v>
      </c>
      <c r="H10" s="20" t="s">
        <v>245</v>
      </c>
      <c r="I10" s="21">
        <f>IF(H10="",0,1000*POWER(LOOKUP(H$5,DSV!$A:$A,DSV!$B:$B)/H10,3))</f>
        <v>83.68249311034188</v>
      </c>
      <c r="J10" s="20" t="s">
        <v>250</v>
      </c>
      <c r="K10" s="21">
        <f>IF(J10="",0,1000*POWER(LOOKUP(J$5,DSV!$A:$A,DSV!$B:$B)/J10,3))</f>
        <v>86.77171429031</v>
      </c>
      <c r="L10" s="40">
        <f>E10+G10+I10+K10</f>
        <v>227.05978012341427</v>
      </c>
    </row>
    <row r="11" spans="1:12" s="14" customFormat="1" ht="15">
      <c r="A11" s="13"/>
      <c r="E11" s="18"/>
      <c r="F11" s="14" t="s">
        <v>212</v>
      </c>
      <c r="G11" s="16"/>
      <c r="H11" s="14" t="s">
        <v>213</v>
      </c>
      <c r="I11" s="16"/>
      <c r="J11" s="14" t="s">
        <v>214</v>
      </c>
      <c r="K11" s="16"/>
      <c r="L11" s="38"/>
    </row>
    <row r="12" spans="1:12" ht="15">
      <c r="A12" s="22" t="s">
        <v>255</v>
      </c>
      <c r="B12" s="22" t="s">
        <v>256</v>
      </c>
      <c r="C12" s="33">
        <v>1999</v>
      </c>
      <c r="D12" s="44"/>
      <c r="E12" s="42"/>
      <c r="F12" s="20" t="s">
        <v>258</v>
      </c>
      <c r="G12" s="21">
        <f>IF(F12="",0,1000*POWER(LOOKUP(F$11,DSV!$A:$A,DSV!$B:$B)/F12,3))</f>
        <v>61.29190307657507</v>
      </c>
      <c r="H12" s="20" t="s">
        <v>260</v>
      </c>
      <c r="I12" s="21">
        <f>IF(H12="",0,1000*POWER(LOOKUP(H$11,DSV!$A:$A,DSV!$B:$B)/H12,3))</f>
        <v>97.76700749346334</v>
      </c>
      <c r="J12" s="20" t="s">
        <v>262</v>
      </c>
      <c r="K12" s="21">
        <f>IF(J12="",0,1000*POWER(LOOKUP(J$11,DSV!$A:$A,DSV!$B:$B)/J12,3))</f>
        <v>71.82229493127417</v>
      </c>
      <c r="L12" s="40">
        <f>E12+G12+I12+K12</f>
        <v>230.88120550131256</v>
      </c>
    </row>
    <row r="13" spans="1:12" ht="15">
      <c r="A13" s="22" t="s">
        <v>257</v>
      </c>
      <c r="B13" s="22" t="s">
        <v>34</v>
      </c>
      <c r="C13" s="33">
        <v>1999</v>
      </c>
      <c r="D13" s="44"/>
      <c r="E13" s="42"/>
      <c r="F13" s="20" t="s">
        <v>259</v>
      </c>
      <c r="G13" s="21">
        <f>IF(F13="",0,1000*POWER(LOOKUP(F$11,DSV!$A:$A,DSV!$B:$B)/F13,3))</f>
        <v>55.23468312256651</v>
      </c>
      <c r="H13" s="20" t="s">
        <v>261</v>
      </c>
      <c r="I13" s="21">
        <f>IF(H13="",0,1000*POWER(LOOKUP(H$11,DSV!$A:$A,DSV!$B:$B)/H13,3))</f>
        <v>81.4602492691412</v>
      </c>
      <c r="J13" s="20"/>
      <c r="K13" s="21">
        <f>IF(J13="",0,1000*POWER(LOOKUP(J$11,DSV!$A:$A,DSV!$B:$B)/J13,3))</f>
        <v>0</v>
      </c>
      <c r="L13" s="40">
        <f>E13+G13+I13+K13</f>
        <v>136.6949323917077</v>
      </c>
    </row>
    <row r="14" spans="3:10" ht="15">
      <c r="C14" s="1"/>
      <c r="D14" s="5"/>
      <c r="F14" s="5"/>
      <c r="G14" s="11"/>
      <c r="H14" s="5"/>
      <c r="I14" s="11"/>
      <c r="J14" s="5"/>
    </row>
    <row r="15" spans="3:10" ht="15">
      <c r="C15" s="1"/>
      <c r="D15" s="5"/>
      <c r="F15" s="5"/>
      <c r="G15" s="11"/>
      <c r="H15" s="5"/>
      <c r="I15" s="11"/>
      <c r="J15" s="5"/>
    </row>
    <row r="16" spans="3:10" ht="15">
      <c r="C16" s="1"/>
      <c r="D16" s="5"/>
      <c r="F16" s="5"/>
      <c r="G16" s="11"/>
      <c r="H16" s="5"/>
      <c r="I16" s="11"/>
      <c r="J16" s="5"/>
    </row>
    <row r="17" spans="3:10" ht="15">
      <c r="C17" s="1"/>
      <c r="D17" s="5"/>
      <c r="F17" s="5"/>
      <c r="G17" s="11"/>
      <c r="H17" s="5"/>
      <c r="I17" s="11"/>
      <c r="J17" s="5"/>
    </row>
    <row r="18" spans="3:10" ht="15">
      <c r="C18" s="1"/>
      <c r="D18" s="5"/>
      <c r="F18" s="5"/>
      <c r="G18" s="11"/>
      <c r="H18" s="5"/>
      <c r="I18" s="11"/>
      <c r="J18" s="5"/>
    </row>
    <row r="19" spans="3:10" ht="15">
      <c r="C19" s="1"/>
      <c r="D19" s="5"/>
      <c r="F19" s="5"/>
      <c r="G19" s="11"/>
      <c r="H19" s="5"/>
      <c r="I19" s="11"/>
      <c r="J19" s="5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2" width="12.7109375" style="0" customWidth="1"/>
    <col min="3" max="3" width="8.7109375" style="0" bestFit="1" customWidth="1"/>
    <col min="4" max="4" width="10.7109375" style="6" customWidth="1"/>
    <col min="5" max="5" width="8.7109375" style="10" customWidth="1"/>
    <col min="6" max="6" width="10.7109375" style="6" customWidth="1"/>
    <col min="7" max="7" width="8.7109375" style="10" customWidth="1"/>
    <col min="8" max="8" width="10.7109375" style="6" customWidth="1"/>
    <col min="9" max="9" width="8.7109375" style="10" customWidth="1"/>
    <col min="10" max="10" width="10.7109375" style="6" customWidth="1"/>
    <col min="11" max="11" width="8.7109375" style="10" customWidth="1"/>
    <col min="12" max="12" width="10.7109375" style="39" customWidth="1"/>
    <col min="13" max="13" width="8.140625" style="54" bestFit="1" customWidth="1"/>
    <col min="14" max="14" width="10.7109375" style="62" customWidth="1"/>
    <col min="15" max="15" width="8.140625" style="58" customWidth="1"/>
  </cols>
  <sheetData>
    <row r="1" spans="1:15" s="8" customFormat="1" ht="15.75" thickBot="1">
      <c r="A1" s="8" t="s">
        <v>8</v>
      </c>
      <c r="B1" s="8" t="s">
        <v>187</v>
      </c>
      <c r="C1" s="8" t="s">
        <v>188</v>
      </c>
      <c r="D1" s="8" t="s">
        <v>3</v>
      </c>
      <c r="E1" s="9"/>
      <c r="F1" s="8" t="s">
        <v>1</v>
      </c>
      <c r="G1" s="9"/>
      <c r="H1" s="8" t="s">
        <v>2</v>
      </c>
      <c r="I1" s="9"/>
      <c r="J1" s="8" t="s">
        <v>0</v>
      </c>
      <c r="K1" s="9"/>
      <c r="L1" s="37" t="s">
        <v>291</v>
      </c>
      <c r="M1" s="55"/>
      <c r="N1" s="59" t="s">
        <v>290</v>
      </c>
      <c r="O1" s="56"/>
    </row>
    <row r="2" spans="1:15" s="14" customFormat="1" ht="15">
      <c r="A2" s="13"/>
      <c r="D2" s="14" t="s">
        <v>210</v>
      </c>
      <c r="E2" s="15"/>
      <c r="F2" s="14" t="s">
        <v>205</v>
      </c>
      <c r="G2" s="16"/>
      <c r="H2" s="14" t="s">
        <v>194</v>
      </c>
      <c r="I2" s="16"/>
      <c r="J2" s="14" t="s">
        <v>197</v>
      </c>
      <c r="K2" s="16"/>
      <c r="L2" s="38"/>
      <c r="M2" s="53"/>
      <c r="N2" s="60"/>
      <c r="O2" s="57"/>
    </row>
    <row r="3" spans="1:15" ht="15">
      <c r="A3" s="22" t="s">
        <v>84</v>
      </c>
      <c r="B3" s="22" t="s">
        <v>85</v>
      </c>
      <c r="C3" s="33">
        <v>1984</v>
      </c>
      <c r="D3" s="20" t="s">
        <v>86</v>
      </c>
      <c r="E3" s="21">
        <f>IF(D3="",0,1000*POWER(LOOKUP(D$2,DSV!$A:$A,DSV!$B:$B)/D3,3))</f>
        <v>320.9829142759176</v>
      </c>
      <c r="F3" s="20" t="s">
        <v>87</v>
      </c>
      <c r="G3" s="21">
        <f>IF(F3="",0,1000*POWER(LOOKUP(F$2,DSV!$A:$A,DSV!$B:$B)/F3,3))</f>
        <v>252.2818771346903</v>
      </c>
      <c r="H3" s="20" t="s">
        <v>88</v>
      </c>
      <c r="I3" s="21">
        <f>IF(H3="",0,1000*POWER(LOOKUP(H$2,DSV!$A:$A,DSV!$B:$B)/H3,3))</f>
        <v>269.98887007091093</v>
      </c>
      <c r="J3" s="20" t="s">
        <v>89</v>
      </c>
      <c r="K3" s="21">
        <f>IF(J3="",0,1000*POWER(LOOKUP(J$2,DSV!$A:$A,DSV!$B:$B)/J3,3))</f>
        <v>298.41209778567384</v>
      </c>
      <c r="L3" s="40">
        <f aca="true" t="shared" si="0" ref="L3:L9">E3+G3+I3+K3</f>
        <v>1141.6657592671927</v>
      </c>
      <c r="M3" s="54">
        <f>L3/$L$3</f>
        <v>1</v>
      </c>
      <c r="N3" s="61">
        <f aca="true" t="shared" si="1" ref="N3:N9">D3+F3+H3+J3</f>
        <v>0.003263425925925926</v>
      </c>
      <c r="O3" s="54">
        <f>$N$3/N3</f>
        <v>1</v>
      </c>
    </row>
    <row r="4" spans="1:15" ht="15">
      <c r="A4" s="22" t="s">
        <v>95</v>
      </c>
      <c r="B4" s="22" t="s">
        <v>96</v>
      </c>
      <c r="C4" s="33">
        <v>1991</v>
      </c>
      <c r="D4" s="20" t="s">
        <v>97</v>
      </c>
      <c r="E4" s="21">
        <f>IF(D4="",0,1000*POWER(LOOKUP(D$2,DSV!$A:$A,DSV!$B:$B)/D4,3))</f>
        <v>271.79812074255466</v>
      </c>
      <c r="F4" s="20" t="s">
        <v>98</v>
      </c>
      <c r="G4" s="21">
        <f>IF(F4="",0,1000*POWER(LOOKUP(F$2,DSV!$A:$A,DSV!$B:$B)/F4,3))</f>
        <v>293.04959441871057</v>
      </c>
      <c r="H4" s="20" t="s">
        <v>99</v>
      </c>
      <c r="I4" s="21">
        <f>IF(H4="",0,1000*POWER(LOOKUP(H$2,DSV!$A:$A,DSV!$B:$B)/H4,3))</f>
        <v>218.66618336878648</v>
      </c>
      <c r="J4" s="20" t="s">
        <v>100</v>
      </c>
      <c r="K4" s="21">
        <f>IF(J4="",0,1000*POWER(LOOKUP(J$2,DSV!$A:$A,DSV!$B:$B)/J4,3))</f>
        <v>256.0334246811922</v>
      </c>
      <c r="L4" s="40">
        <f t="shared" si="0"/>
        <v>1039.547323211244</v>
      </c>
      <c r="M4" s="54">
        <f aca="true" t="shared" si="2" ref="M4:M9">L4/$L$3</f>
        <v>0.9105531236029221</v>
      </c>
      <c r="N4" s="61">
        <f t="shared" si="1"/>
        <v>0.003358912037037037</v>
      </c>
      <c r="O4" s="54">
        <f aca="true" t="shared" si="3" ref="O4:O9">$N$3/N4</f>
        <v>0.9715723097067641</v>
      </c>
    </row>
    <row r="5" spans="1:15" ht="15">
      <c r="A5" s="22" t="s">
        <v>106</v>
      </c>
      <c r="B5" s="22" t="s">
        <v>107</v>
      </c>
      <c r="C5" s="33">
        <v>1994</v>
      </c>
      <c r="D5" s="20" t="s">
        <v>108</v>
      </c>
      <c r="E5" s="21">
        <f>IF(D5="",0,1000*POWER(LOOKUP(D$2,DSV!$A:$A,DSV!$B:$B)/D5,3))</f>
        <v>202.1604719506982</v>
      </c>
      <c r="F5" s="20" t="s">
        <v>109</v>
      </c>
      <c r="G5" s="21">
        <f>IF(F5="",0,1000*POWER(LOOKUP(F$2,DSV!$A:$A,DSV!$B:$B)/F5,3))</f>
        <v>248.21051449572317</v>
      </c>
      <c r="H5" s="20" t="s">
        <v>110</v>
      </c>
      <c r="I5" s="21">
        <f>IF(H5="",0,1000*POWER(LOOKUP(H$2,DSV!$A:$A,DSV!$B:$B)/H5,3))</f>
        <v>236.2113418263663</v>
      </c>
      <c r="J5" s="20" t="s">
        <v>111</v>
      </c>
      <c r="K5" s="21">
        <f>IF(J5="",0,1000*POWER(LOOKUP(J$2,DSV!$A:$A,DSV!$B:$B)/J5,3))</f>
        <v>246.10307837611626</v>
      </c>
      <c r="L5" s="40">
        <f t="shared" si="0"/>
        <v>932.685406648904</v>
      </c>
      <c r="M5" s="54">
        <f t="shared" si="2"/>
        <v>0.8169513704672827</v>
      </c>
      <c r="N5" s="61">
        <f t="shared" si="1"/>
        <v>0.0034377314814814813</v>
      </c>
      <c r="O5" s="54">
        <f t="shared" si="3"/>
        <v>0.9492963436805604</v>
      </c>
    </row>
    <row r="6" spans="1:15" ht="15">
      <c r="A6" s="22" t="s">
        <v>33</v>
      </c>
      <c r="B6" s="22" t="s">
        <v>101</v>
      </c>
      <c r="C6" s="33">
        <v>1994</v>
      </c>
      <c r="D6" s="20" t="s">
        <v>102</v>
      </c>
      <c r="E6" s="21">
        <f>IF(D6="",0,1000*POWER(LOOKUP(D$2,DSV!$A:$A,DSV!$B:$B)/D6,3))</f>
        <v>205.2468384853938</v>
      </c>
      <c r="F6" s="20" t="s">
        <v>103</v>
      </c>
      <c r="G6" s="21">
        <f>IF(F6="",0,1000*POWER(LOOKUP(F$2,DSV!$A:$A,DSV!$B:$B)/F6,3))</f>
        <v>188.92722731527022</v>
      </c>
      <c r="H6" s="20" t="s">
        <v>104</v>
      </c>
      <c r="I6" s="21">
        <f>IF(H6="",0,1000*POWER(LOOKUP(H$2,DSV!$A:$A,DSV!$B:$B)/H6,3))</f>
        <v>246.5493790006961</v>
      </c>
      <c r="J6" s="20" t="s">
        <v>105</v>
      </c>
      <c r="K6" s="21">
        <f>IF(J6="",0,1000*POWER(LOOKUP(J$2,DSV!$A:$A,DSV!$B:$B)/J6,3))</f>
        <v>246.9755543400022</v>
      </c>
      <c r="L6" s="40">
        <f t="shared" si="0"/>
        <v>887.6989991413623</v>
      </c>
      <c r="M6" s="54">
        <f t="shared" si="2"/>
        <v>0.7775471865873901</v>
      </c>
      <c r="N6" s="61">
        <f t="shared" si="1"/>
        <v>0.003512384259259259</v>
      </c>
      <c r="O6" s="54">
        <f t="shared" si="3"/>
        <v>0.9291198471018554</v>
      </c>
    </row>
    <row r="7" spans="1:15" ht="15">
      <c r="A7" s="22" t="s">
        <v>15</v>
      </c>
      <c r="B7" s="22" t="s">
        <v>90</v>
      </c>
      <c r="C7" s="33">
        <v>1985</v>
      </c>
      <c r="D7" s="20" t="s">
        <v>91</v>
      </c>
      <c r="E7" s="21">
        <f>IF(D7="",0,1000*POWER(LOOKUP(D$2,DSV!$A:$A,DSV!$B:$B)/D7,3))</f>
        <v>240.63812996682626</v>
      </c>
      <c r="F7" s="20" t="s">
        <v>92</v>
      </c>
      <c r="G7" s="21">
        <f>IF(F7="",0,1000*POWER(LOOKUP(F$2,DSV!$A:$A,DSV!$B:$B)/F7,3))</f>
        <v>201.7047176019319</v>
      </c>
      <c r="H7" s="20" t="s">
        <v>93</v>
      </c>
      <c r="I7" s="21">
        <f>IF(H7="",0,1000*POWER(LOOKUP(H$2,DSV!$A:$A,DSV!$B:$B)/H7,3))</f>
        <v>223.33000518902045</v>
      </c>
      <c r="J7" s="20" t="s">
        <v>94</v>
      </c>
      <c r="K7" s="21">
        <f>IF(J7="",0,1000*POWER(LOOKUP(J$2,DSV!$A:$A,DSV!$B:$B)/J7,3))</f>
        <v>216.59708460135604</v>
      </c>
      <c r="L7" s="40">
        <f t="shared" si="0"/>
        <v>882.2699373591347</v>
      </c>
      <c r="M7" s="54">
        <f t="shared" si="2"/>
        <v>0.7727918002248243</v>
      </c>
      <c r="N7" s="61">
        <f t="shared" si="1"/>
        <v>0.003541666666666667</v>
      </c>
      <c r="O7" s="54">
        <f t="shared" si="3"/>
        <v>0.921437908496732</v>
      </c>
    </row>
    <row r="8" spans="1:15" ht="15">
      <c r="A8" s="22" t="s">
        <v>112</v>
      </c>
      <c r="B8" s="22" t="s">
        <v>113</v>
      </c>
      <c r="C8" s="33">
        <v>1994</v>
      </c>
      <c r="D8" s="20" t="s">
        <v>114</v>
      </c>
      <c r="E8" s="21">
        <f>IF(D8="",0,1000*POWER(LOOKUP(D$2,DSV!$A:$A,DSV!$B:$B)/D8,3))</f>
        <v>125.08050665274406</v>
      </c>
      <c r="F8" s="20" t="s">
        <v>115</v>
      </c>
      <c r="G8" s="21">
        <f>IF(F8="",0,1000*POWER(LOOKUP(F$2,DSV!$A:$A,DSV!$B:$B)/F8,3))</f>
        <v>153.43675729419303</v>
      </c>
      <c r="H8" s="20"/>
      <c r="I8" s="21">
        <f>IF(H8="",0,1000*POWER(LOOKUP(H$2,DSV!$A:$A,DSV!$B:$B)/H8,3))</f>
        <v>0</v>
      </c>
      <c r="J8" s="20" t="s">
        <v>116</v>
      </c>
      <c r="K8" s="21">
        <f>IF(J8="",0,1000*POWER(LOOKUP(J$2,DSV!$A:$A,DSV!$B:$B)/J8,3))</f>
        <v>145.7265017878523</v>
      </c>
      <c r="L8" s="40">
        <f t="shared" si="0"/>
        <v>424.24376573478935</v>
      </c>
      <c r="M8" s="54">
        <f t="shared" si="2"/>
        <v>0.3716006740949304</v>
      </c>
      <c r="N8" s="64">
        <f t="shared" si="1"/>
        <v>0.002746990740740741</v>
      </c>
      <c r="O8" s="52">
        <f t="shared" si="3"/>
        <v>1.1880003370691834</v>
      </c>
    </row>
    <row r="9" spans="1:15" ht="15">
      <c r="A9" s="22" t="s">
        <v>117</v>
      </c>
      <c r="B9" s="22" t="s">
        <v>118</v>
      </c>
      <c r="C9" s="33">
        <v>1994</v>
      </c>
      <c r="D9" s="20"/>
      <c r="E9" s="21">
        <f>IF(D9="",0,1000*POWER(LOOKUP(D$2,DSV!$A:$A,DSV!$B:$B)/D9,3))</f>
        <v>0</v>
      </c>
      <c r="F9" s="20" t="s">
        <v>119</v>
      </c>
      <c r="G9" s="21">
        <f>IF(F9="",0,1000*POWER(LOOKUP(F$2,DSV!$A:$A,DSV!$B:$B)/F9,3))</f>
        <v>129.23247602528087</v>
      </c>
      <c r="H9" s="20" t="s">
        <v>120</v>
      </c>
      <c r="I9" s="21">
        <f>IF(H9="",0,1000*POWER(LOOKUP(H$2,DSV!$A:$A,DSV!$B:$B)/H9,3))</f>
        <v>126.0172890272416</v>
      </c>
      <c r="J9" s="20" t="s">
        <v>121</v>
      </c>
      <c r="K9" s="21">
        <f>IF(J9="",0,1000*POWER(LOOKUP(J$2,DSV!$A:$A,DSV!$B:$B)/J9,3))</f>
        <v>121.84047204410808</v>
      </c>
      <c r="L9" s="40">
        <f t="shared" si="0"/>
        <v>377.0902370966306</v>
      </c>
      <c r="M9" s="54">
        <f t="shared" si="2"/>
        <v>0.33029828041674436</v>
      </c>
      <c r="N9" s="64">
        <f t="shared" si="1"/>
        <v>0.0037094907407407406</v>
      </c>
      <c r="O9" s="52">
        <f t="shared" si="3"/>
        <v>0.8797503900156007</v>
      </c>
    </row>
    <row r="10" spans="1:14" s="14" customFormat="1" ht="15">
      <c r="A10" s="13"/>
      <c r="D10" s="14" t="s">
        <v>211</v>
      </c>
      <c r="E10" s="15"/>
      <c r="F10" s="14" t="s">
        <v>207</v>
      </c>
      <c r="G10" s="16"/>
      <c r="H10" s="14" t="s">
        <v>196</v>
      </c>
      <c r="I10" s="16"/>
      <c r="J10" s="14" t="s">
        <v>200</v>
      </c>
      <c r="K10" s="16"/>
      <c r="L10" s="38"/>
      <c r="N10" s="60"/>
    </row>
    <row r="11" spans="1:15" ht="15">
      <c r="A11" s="22" t="s">
        <v>27</v>
      </c>
      <c r="B11" s="22" t="s">
        <v>128</v>
      </c>
      <c r="C11" s="33">
        <v>1996</v>
      </c>
      <c r="D11" s="20" t="s">
        <v>129</v>
      </c>
      <c r="E11" s="21">
        <f>IF(D11="",0,1000*POWER(LOOKUP(D$10,DSV!$A:$A,DSV!$B:$B)/D11,3))</f>
        <v>248.11246681878694</v>
      </c>
      <c r="F11" s="20" t="s">
        <v>130</v>
      </c>
      <c r="G11" s="21">
        <f>IF(F11="",0,1000*POWER(LOOKUP(F$10,DSV!$A:$A,DSV!$B:$B)/F11,3))</f>
        <v>193.18934317222752</v>
      </c>
      <c r="H11" s="20" t="s">
        <v>131</v>
      </c>
      <c r="I11" s="21">
        <f>IF(H11="",0,1000*POWER(LOOKUP(H$10,DSV!$A:$A,DSV!$B:$B)/H11,3))</f>
        <v>244.444030878733</v>
      </c>
      <c r="J11" s="20" t="s">
        <v>132</v>
      </c>
      <c r="K11" s="21">
        <f>IF(J11="",0,1000*POWER(LOOKUP(J$10,DSV!$A:$A,DSV!$B:$B)/J11,3))</f>
        <v>236.96536416490574</v>
      </c>
      <c r="L11" s="40">
        <f aca="true" t="shared" si="4" ref="L11:L21">E11+G11+I11+K11</f>
        <v>922.7112050346532</v>
      </c>
      <c r="M11" s="54">
        <f>L11/$L$11</f>
        <v>1</v>
      </c>
      <c r="N11" s="61">
        <f>D11+F11+H11+J11</f>
        <v>0.0016189814814814814</v>
      </c>
      <c r="O11" s="54">
        <f>$N$11/N11</f>
        <v>1</v>
      </c>
    </row>
    <row r="12" spans="1:15" ht="15">
      <c r="A12" s="22" t="s">
        <v>133</v>
      </c>
      <c r="B12" s="22" t="s">
        <v>134</v>
      </c>
      <c r="C12" s="33">
        <v>1996</v>
      </c>
      <c r="D12" s="20" t="s">
        <v>135</v>
      </c>
      <c r="E12" s="21">
        <f>IF(D12="",0,1000*POWER(LOOKUP(D$10,DSV!$A:$A,DSV!$B:$B)/D12,3))</f>
        <v>252.1709333808238</v>
      </c>
      <c r="F12" s="20" t="s">
        <v>136</v>
      </c>
      <c r="G12" s="21">
        <f>IF(F12="",0,1000*POWER(LOOKUP(F$10,DSV!$A:$A,DSV!$B:$B)/F12,3))</f>
        <v>174.97176637899412</v>
      </c>
      <c r="H12" s="20" t="s">
        <v>137</v>
      </c>
      <c r="I12" s="21">
        <f>IF(H12="",0,1000*POWER(LOOKUP(H$10,DSV!$A:$A,DSV!$B:$B)/H12,3))</f>
        <v>167.47244067476092</v>
      </c>
      <c r="J12" s="20" t="s">
        <v>138</v>
      </c>
      <c r="K12" s="21">
        <f>IF(J12="",0,1000*POWER(LOOKUP(J$10,DSV!$A:$A,DSV!$B:$B)/J12,3))</f>
        <v>183.37446142516933</v>
      </c>
      <c r="L12" s="40">
        <f t="shared" si="4"/>
        <v>777.9896018597482</v>
      </c>
      <c r="M12" s="54">
        <f aca="true" t="shared" si="5" ref="M12:M21">L12/$L$11</f>
        <v>0.843156122538395</v>
      </c>
      <c r="N12" s="61">
        <f aca="true" t="shared" si="6" ref="N12:N23">D12+F12+H12+J12</f>
        <v>0.0017381944444444446</v>
      </c>
      <c r="O12" s="54">
        <f aca="true" t="shared" si="7" ref="O12:O21">$N$11/N12</f>
        <v>0.9314156345718471</v>
      </c>
    </row>
    <row r="13" spans="1:15" ht="15">
      <c r="A13" s="22" t="s">
        <v>122</v>
      </c>
      <c r="B13" s="22" t="s">
        <v>123</v>
      </c>
      <c r="C13" s="33">
        <v>1995</v>
      </c>
      <c r="D13" s="20" t="s">
        <v>124</v>
      </c>
      <c r="E13" s="21">
        <f>IF(D13="",0,1000*POWER(LOOKUP(D$10,DSV!$A:$A,DSV!$B:$B)/D13,3))</f>
        <v>163.8516396807605</v>
      </c>
      <c r="F13" s="20" t="s">
        <v>125</v>
      </c>
      <c r="G13" s="21">
        <f>IF(F13="",0,1000*POWER(LOOKUP(F$10,DSV!$A:$A,DSV!$B:$B)/F13,3))</f>
        <v>150.4384312848675</v>
      </c>
      <c r="H13" s="20" t="s">
        <v>126</v>
      </c>
      <c r="I13" s="21">
        <f>IF(H13="",0,1000*POWER(LOOKUP(H$10,DSV!$A:$A,DSV!$B:$B)/H13,3))</f>
        <v>141.73763514863143</v>
      </c>
      <c r="J13" s="20" t="s">
        <v>127</v>
      </c>
      <c r="K13" s="21">
        <f>IF(J13="",0,1000*POWER(LOOKUP(J$10,DSV!$A:$A,DSV!$B:$B)/J13,3))</f>
        <v>136.09878033881898</v>
      </c>
      <c r="L13" s="40">
        <f t="shared" si="4"/>
        <v>592.1264864530784</v>
      </c>
      <c r="M13" s="54">
        <f t="shared" si="5"/>
        <v>0.6417246081138037</v>
      </c>
      <c r="N13" s="61">
        <f t="shared" si="6"/>
        <v>0.001876388888888889</v>
      </c>
      <c r="O13" s="54">
        <f t="shared" si="7"/>
        <v>0.8628176659264741</v>
      </c>
    </row>
    <row r="14" spans="1:15" ht="15">
      <c r="A14" s="22" t="s">
        <v>139</v>
      </c>
      <c r="B14" s="22" t="s">
        <v>140</v>
      </c>
      <c r="C14" s="33">
        <v>1997</v>
      </c>
      <c r="D14" s="20" t="s">
        <v>141</v>
      </c>
      <c r="E14" s="21">
        <f>IF(D14="",0,1000*POWER(LOOKUP(D$10,DSV!$A:$A,DSV!$B:$B)/D14,3))</f>
        <v>172.94805316684787</v>
      </c>
      <c r="F14" s="20" t="s">
        <v>142</v>
      </c>
      <c r="G14" s="21">
        <f>IF(F14="",0,1000*POWER(LOOKUP(F$10,DSV!$A:$A,DSV!$B:$B)/F14,3))</f>
        <v>109.42303599112728</v>
      </c>
      <c r="H14" s="20" t="s">
        <v>143</v>
      </c>
      <c r="I14" s="21">
        <f>IF(H14="",0,1000*POWER(LOOKUP(H$10,DSV!$A:$A,DSV!$B:$B)/H14,3))</f>
        <v>160.05742340708605</v>
      </c>
      <c r="J14" s="20" t="s">
        <v>144</v>
      </c>
      <c r="K14" s="21">
        <f>IF(J14="",0,1000*POWER(LOOKUP(J$10,DSV!$A:$A,DSV!$B:$B)/J14,3))</f>
        <v>113.15762664073259</v>
      </c>
      <c r="L14" s="40">
        <f t="shared" si="4"/>
        <v>555.5861392057938</v>
      </c>
      <c r="M14" s="54">
        <f t="shared" si="5"/>
        <v>0.6021235422029239</v>
      </c>
      <c r="N14" s="65">
        <f t="shared" si="6"/>
        <v>0.0019393518518518518</v>
      </c>
      <c r="O14" s="63">
        <f t="shared" si="7"/>
        <v>0.8348054428264502</v>
      </c>
    </row>
    <row r="15" spans="1:15" ht="15">
      <c r="A15" s="22" t="s">
        <v>159</v>
      </c>
      <c r="B15" s="22" t="s">
        <v>85</v>
      </c>
      <c r="C15" s="22">
        <v>1999</v>
      </c>
      <c r="D15" s="20" t="s">
        <v>160</v>
      </c>
      <c r="E15" s="21">
        <f>IF(D15="",0,1000*POWER(LOOKUP(D$10,DSV!$A:$A,DSV!$B:$B)/D15,3))</f>
        <v>157.11579565561343</v>
      </c>
      <c r="F15" s="20" t="s">
        <v>161</v>
      </c>
      <c r="G15" s="21">
        <f>IF(F15="",0,1000*POWER(LOOKUP(F$10,DSV!$A:$A,DSV!$B:$B)/F15,3))</f>
        <v>145.23832539393908</v>
      </c>
      <c r="H15" s="20" t="s">
        <v>162</v>
      </c>
      <c r="I15" s="21">
        <f>IF(H15="",0,1000*POWER(LOOKUP(H$10,DSV!$A:$A,DSV!$B:$B)/H15,3))</f>
        <v>140.763310737076</v>
      </c>
      <c r="J15" s="20" t="s">
        <v>163</v>
      </c>
      <c r="K15" s="21">
        <f>IF(J15="",0,1000*POWER(LOOKUP(J$10,DSV!$A:$A,DSV!$B:$B)/J15,3))</f>
        <v>107.79457552528064</v>
      </c>
      <c r="L15" s="40">
        <f t="shared" si="4"/>
        <v>550.9120073119092</v>
      </c>
      <c r="M15" s="54">
        <f t="shared" si="5"/>
        <v>0.5970578923350337</v>
      </c>
      <c r="N15" s="65">
        <f t="shared" si="6"/>
        <v>0.0019269675925925925</v>
      </c>
      <c r="O15" s="63">
        <f t="shared" si="7"/>
        <v>0.8401705808156646</v>
      </c>
    </row>
    <row r="16" spans="1:15" ht="15">
      <c r="A16" s="22" t="s">
        <v>145</v>
      </c>
      <c r="B16" s="22" t="s">
        <v>146</v>
      </c>
      <c r="C16" s="33">
        <v>1998</v>
      </c>
      <c r="D16" s="20" t="s">
        <v>147</v>
      </c>
      <c r="E16" s="21">
        <f>IF(D16="",0,1000*POWER(LOOKUP(D$10,DSV!$A:$A,DSV!$B:$B)/D16,3))</f>
        <v>105.05446279264969</v>
      </c>
      <c r="F16" s="20" t="s">
        <v>148</v>
      </c>
      <c r="G16" s="21">
        <f>IF(F16="",0,1000*POWER(LOOKUP(F$10,DSV!$A:$A,DSV!$B:$B)/F16,3))</f>
        <v>127.7617670147132</v>
      </c>
      <c r="H16" s="20" t="s">
        <v>149</v>
      </c>
      <c r="I16" s="21">
        <f>IF(H16="",0,1000*POWER(LOOKUP(H$10,DSV!$A:$A,DSV!$B:$B)/H16,3))</f>
        <v>111.68306958744681</v>
      </c>
      <c r="J16" s="20" t="s">
        <v>150</v>
      </c>
      <c r="K16" s="21">
        <f>IF(J16="",0,1000*POWER(LOOKUP(J$10,DSV!$A:$A,DSV!$B:$B)/J16,3))</f>
        <v>126.92573670972595</v>
      </c>
      <c r="L16" s="40">
        <f t="shared" si="4"/>
        <v>471.4250361045357</v>
      </c>
      <c r="M16" s="54">
        <f t="shared" si="5"/>
        <v>0.5109128766750274</v>
      </c>
      <c r="N16" s="61">
        <f t="shared" si="6"/>
        <v>0.0020072916666666668</v>
      </c>
      <c r="O16" s="54">
        <f t="shared" si="7"/>
        <v>0.806550193161506</v>
      </c>
    </row>
    <row r="17" spans="1:15" ht="15">
      <c r="A17" s="22" t="s">
        <v>106</v>
      </c>
      <c r="B17" s="22" t="s">
        <v>155</v>
      </c>
      <c r="C17" s="22">
        <v>1998</v>
      </c>
      <c r="D17" s="20"/>
      <c r="E17" s="21">
        <f>IF(D17="",0,1000*POWER(LOOKUP(D$10,DSV!$A:$A,DSV!$B:$B)/D17,3))</f>
        <v>0</v>
      </c>
      <c r="F17" s="20" t="s">
        <v>156</v>
      </c>
      <c r="G17" s="21">
        <f>IF(F17="",0,1000*POWER(LOOKUP(F$10,DSV!$A:$A,DSV!$B:$B)/F17,3))</f>
        <v>111.66918727184374</v>
      </c>
      <c r="H17" s="20" t="s">
        <v>157</v>
      </c>
      <c r="I17" s="21">
        <f>IF(H17="",0,1000*POWER(LOOKUP(H$10,DSV!$A:$A,DSV!$B:$B)/H17,3))</f>
        <v>93.42602902742316</v>
      </c>
      <c r="J17" s="20" t="s">
        <v>158</v>
      </c>
      <c r="K17" s="21">
        <f>IF(J17="",0,1000*POWER(LOOKUP(J$10,DSV!$A:$A,DSV!$B:$B)/J17,3))</f>
        <v>83.40014109222274</v>
      </c>
      <c r="L17" s="40">
        <f t="shared" si="4"/>
        <v>288.4953573914896</v>
      </c>
      <c r="M17" s="54">
        <f t="shared" si="5"/>
        <v>0.31266051156347985</v>
      </c>
      <c r="N17" s="64">
        <f t="shared" si="6"/>
        <v>0.0018626157407407406</v>
      </c>
      <c r="O17" s="52">
        <f t="shared" si="7"/>
        <v>0.869197787858075</v>
      </c>
    </row>
    <row r="18" spans="1:15" ht="15">
      <c r="A18" s="22" t="s">
        <v>164</v>
      </c>
      <c r="B18" s="22" t="s">
        <v>165</v>
      </c>
      <c r="C18" s="22">
        <v>1999</v>
      </c>
      <c r="D18" s="20"/>
      <c r="E18" s="21">
        <f>IF(D18="",0,1000*POWER(LOOKUP(D$10,DSV!$A:$A,DSV!$B:$B)/D18,3))</f>
        <v>0</v>
      </c>
      <c r="F18" s="20" t="s">
        <v>166</v>
      </c>
      <c r="G18" s="21">
        <f>IF(F18="",0,1000*POWER(LOOKUP(F$10,DSV!$A:$A,DSV!$B:$B)/F18,3))</f>
        <v>74.83687444527814</v>
      </c>
      <c r="H18" s="20" t="s">
        <v>167</v>
      </c>
      <c r="I18" s="21">
        <f>IF(H18="",0,1000*POWER(LOOKUP(H$10,DSV!$A:$A,DSV!$B:$B)/H18,3))</f>
        <v>73.65790098005874</v>
      </c>
      <c r="J18" s="20" t="s">
        <v>168</v>
      </c>
      <c r="K18" s="21">
        <f>IF(J18="",0,1000*POWER(LOOKUP(J$10,DSV!$A:$A,DSV!$B:$B)/J18,3))</f>
        <v>35.86436048755156</v>
      </c>
      <c r="L18" s="40">
        <f t="shared" si="4"/>
        <v>184.35913591288843</v>
      </c>
      <c r="M18" s="54">
        <f t="shared" si="5"/>
        <v>0.19980155752629522</v>
      </c>
      <c r="N18" s="64">
        <f t="shared" si="6"/>
        <v>0.002191087962962963</v>
      </c>
      <c r="O18" s="52">
        <f t="shared" si="7"/>
        <v>0.7388938777666262</v>
      </c>
    </row>
    <row r="19" spans="1:15" ht="15">
      <c r="A19" s="22" t="s">
        <v>151</v>
      </c>
      <c r="B19" s="22" t="s">
        <v>152</v>
      </c>
      <c r="C19" s="34">
        <v>1998</v>
      </c>
      <c r="D19" s="20"/>
      <c r="E19" s="21">
        <f>IF(D19="",0,1000*POWER(LOOKUP(D$10,DSV!$A:$A,DSV!$B:$B)/D19,3))</f>
        <v>0</v>
      </c>
      <c r="F19" s="20" t="s">
        <v>153</v>
      </c>
      <c r="G19" s="21">
        <f>IF(F19="",0,1000*POWER(LOOKUP(F$10,DSV!$A:$A,DSV!$B:$B)/F19,3))</f>
        <v>52.69452534803386</v>
      </c>
      <c r="H19" s="20"/>
      <c r="I19" s="21">
        <f>IF(H19="",0,1000*POWER(LOOKUP(H$10,DSV!$A:$A,DSV!$B:$B)/H19,3))</f>
        <v>0</v>
      </c>
      <c r="J19" s="20" t="s">
        <v>154</v>
      </c>
      <c r="K19" s="21">
        <f>IF(J19="",0,1000*POWER(LOOKUP(J$10,DSV!$A:$A,DSV!$B:$B)/J19,3))</f>
        <v>34.25802559477281</v>
      </c>
      <c r="L19" s="40">
        <f t="shared" si="4"/>
        <v>86.95255094280667</v>
      </c>
      <c r="M19" s="54">
        <f t="shared" si="5"/>
        <v>0.09423593261722783</v>
      </c>
      <c r="N19" s="64">
        <f t="shared" si="6"/>
        <v>0.0015368055555555556</v>
      </c>
      <c r="O19" s="52">
        <f t="shared" si="7"/>
        <v>1.0534719084199426</v>
      </c>
    </row>
    <row r="20" spans="1:15" ht="15">
      <c r="A20" s="22" t="s">
        <v>117</v>
      </c>
      <c r="B20" s="22" t="s">
        <v>169</v>
      </c>
      <c r="C20" s="22">
        <v>1999</v>
      </c>
      <c r="D20" s="20"/>
      <c r="E20" s="21">
        <f>IF(D20="",0,1000*POWER(LOOKUP(D$10,DSV!$A:$A,DSV!$B:$B)/D20,3))</f>
        <v>0</v>
      </c>
      <c r="F20" s="20" t="s">
        <v>170</v>
      </c>
      <c r="G20" s="21">
        <f>IF(F20="",0,1000*POWER(LOOKUP(F$10,DSV!$A:$A,DSV!$B:$B)/F20,3))</f>
        <v>52.91019162401651</v>
      </c>
      <c r="H20" s="20"/>
      <c r="I20" s="21">
        <f>IF(H20="",0,1000*POWER(LOOKUP(H$10,DSV!$A:$A,DSV!$B:$B)/H20,3))</f>
        <v>0</v>
      </c>
      <c r="J20" s="20" t="s">
        <v>171</v>
      </c>
      <c r="K20" s="21">
        <f>IF(J20="",0,1000*POWER(LOOKUP(J$10,DSV!$A:$A,DSV!$B:$B)/J20,3))</f>
        <v>28.82217874766478</v>
      </c>
      <c r="L20" s="40">
        <f t="shared" si="4"/>
        <v>81.7323703716813</v>
      </c>
      <c r="M20" s="54">
        <f t="shared" si="5"/>
        <v>0.08857849555280059</v>
      </c>
      <c r="N20" s="64">
        <f t="shared" si="6"/>
        <v>0.0015814814814814815</v>
      </c>
      <c r="O20" s="52">
        <f t="shared" si="7"/>
        <v>1.023711943793911</v>
      </c>
    </row>
    <row r="21" spans="1:15" ht="15">
      <c r="A21" s="22" t="s">
        <v>172</v>
      </c>
      <c r="B21" s="22" t="s">
        <v>173</v>
      </c>
      <c r="C21" s="22">
        <v>1999</v>
      </c>
      <c r="D21" s="20"/>
      <c r="E21" s="21">
        <f>IF(D21="",0,1000*POWER(LOOKUP(D$10,DSV!$A:$A,DSV!$B:$B)/D21,3))</f>
        <v>0</v>
      </c>
      <c r="F21" s="20" t="s">
        <v>174</v>
      </c>
      <c r="G21" s="21">
        <f>IF(F21="",0,1000*POWER(LOOKUP(F$10,DSV!$A:$A,DSV!$B:$B)/F21,3))</f>
        <v>46.674065048844334</v>
      </c>
      <c r="H21" s="20"/>
      <c r="I21" s="21">
        <f>IF(H21="",0,1000*POWER(LOOKUP(H$10,DSV!$A:$A,DSV!$B:$B)/H21,3))</f>
        <v>0</v>
      </c>
      <c r="J21" s="20" t="s">
        <v>175</v>
      </c>
      <c r="K21" s="21">
        <f>IF(J21="",0,1000*POWER(LOOKUP(J$10,DSV!$A:$A,DSV!$B:$B)/J21,3))</f>
        <v>21.669597972060476</v>
      </c>
      <c r="L21" s="40">
        <f t="shared" si="4"/>
        <v>68.34366302090481</v>
      </c>
      <c r="M21" s="54">
        <f t="shared" si="5"/>
        <v>0.07406831373456456</v>
      </c>
      <c r="N21" s="64">
        <f t="shared" si="6"/>
        <v>0.0016956018518518518</v>
      </c>
      <c r="O21" s="52">
        <f t="shared" si="7"/>
        <v>0.9548122866894199</v>
      </c>
    </row>
    <row r="22" spans="1:15" s="14" customFormat="1" ht="15">
      <c r="A22" s="13"/>
      <c r="E22" s="15"/>
      <c r="F22" s="14" t="s">
        <v>212</v>
      </c>
      <c r="G22" s="16"/>
      <c r="H22" s="14" t="s">
        <v>213</v>
      </c>
      <c r="I22" s="16"/>
      <c r="J22" s="14" t="s">
        <v>214</v>
      </c>
      <c r="K22" s="16"/>
      <c r="L22" s="38"/>
      <c r="M22" s="53"/>
      <c r="N22" s="60"/>
      <c r="O22" s="57"/>
    </row>
    <row r="23" spans="1:15" ht="15">
      <c r="A23" s="22" t="s">
        <v>180</v>
      </c>
      <c r="B23" s="22" t="s">
        <v>184</v>
      </c>
      <c r="C23" s="35">
        <v>2000</v>
      </c>
      <c r="D23" s="44"/>
      <c r="E23" s="45"/>
      <c r="F23" s="20"/>
      <c r="G23" s="21">
        <f>IF(F23="",0,1000*POWER(LOOKUP(F$22,DSV!$A:$A,DSV!$B:$B)/F23,3))</f>
        <v>0</v>
      </c>
      <c r="H23" s="20" t="s">
        <v>185</v>
      </c>
      <c r="I23" s="21">
        <f>IF(H23="",0,1000*POWER(LOOKUP(H$22,DSV!$A:$A,DSV!$B:$B)/H23,3))</f>
        <v>121.74636936030119</v>
      </c>
      <c r="J23" s="20" t="s">
        <v>186</v>
      </c>
      <c r="K23" s="21">
        <f>IF(J23="",0,1000*POWER(LOOKUP(J$22,DSV!$A:$A,DSV!$B:$B)/J23,3))</f>
        <v>89.82371075441534</v>
      </c>
      <c r="L23" s="40">
        <f>E23+G23+I23+K23</f>
        <v>211.57008011471652</v>
      </c>
      <c r="M23" s="54">
        <f>L23/$L$23</f>
        <v>1</v>
      </c>
      <c r="N23" s="61">
        <f t="shared" si="6"/>
        <v>0.0005969907407407407</v>
      </c>
      <c r="O23" s="54">
        <f>$N$23/N23</f>
        <v>1</v>
      </c>
    </row>
    <row r="24" spans="1:15" ht="15">
      <c r="A24" s="22" t="s">
        <v>176</v>
      </c>
      <c r="B24" s="22" t="s">
        <v>177</v>
      </c>
      <c r="C24" s="35">
        <v>2001</v>
      </c>
      <c r="D24" s="44"/>
      <c r="E24" s="45"/>
      <c r="F24" s="20" t="s">
        <v>178</v>
      </c>
      <c r="G24" s="21">
        <f>IF(F24="",0,1000*POWER(LOOKUP(F$22,DSV!$A:$A,DSV!$B:$B)/F24,3))</f>
        <v>31.700912287858348</v>
      </c>
      <c r="H24" s="20" t="s">
        <v>179</v>
      </c>
      <c r="I24" s="21">
        <f>IF(H24="",0,1000*POWER(LOOKUP(H$22,DSV!$A:$A,DSV!$B:$B)/H24,3))</f>
        <v>41.50872436421367</v>
      </c>
      <c r="J24" s="36"/>
      <c r="K24" s="21">
        <f>IF(J24="",0,1000*POWER(LOOKUP(J$22,DSV!$A:$A,DSV!$B:$B)/J24,3))</f>
        <v>0</v>
      </c>
      <c r="L24" s="40">
        <f>E24+G24+I24+K24</f>
        <v>73.20963665207202</v>
      </c>
      <c r="M24" s="54">
        <f>L24/$L$23</f>
        <v>0.34603019771215593</v>
      </c>
      <c r="N24" s="61">
        <f>D24+F24+H24+J24</f>
        <v>0.0009077546296296297</v>
      </c>
      <c r="O24" s="54">
        <f>$N$23/N24</f>
        <v>0.6576565089889073</v>
      </c>
    </row>
    <row r="25" spans="1:15" ht="15">
      <c r="A25" s="22" t="s">
        <v>180</v>
      </c>
      <c r="B25" s="22" t="s">
        <v>181</v>
      </c>
      <c r="C25" s="35">
        <v>2002</v>
      </c>
      <c r="D25" s="44"/>
      <c r="E25" s="45"/>
      <c r="F25" s="20" t="s">
        <v>182</v>
      </c>
      <c r="G25" s="21">
        <f>IF(F25="",0,1000*POWER(LOOKUP(F$22,DSV!$A:$A,DSV!$B:$B)/F25,3))</f>
        <v>36.21315044060656</v>
      </c>
      <c r="H25" s="20"/>
      <c r="I25" s="21">
        <f>IF(H25="",0,1000*POWER(LOOKUP(H$22,DSV!$A:$A,DSV!$B:$B)/H25,3))</f>
        <v>0</v>
      </c>
      <c r="J25" s="20" t="s">
        <v>183</v>
      </c>
      <c r="K25" s="21">
        <f>IF(J25="",0,1000*POWER(LOOKUP(J$22,DSV!$A:$A,DSV!$B:$B)/J25,3))</f>
        <v>8.946817142203614</v>
      </c>
      <c r="L25" s="40">
        <f>E25+G25+I25+K25</f>
        <v>45.159967582810175</v>
      </c>
      <c r="M25" s="54">
        <f>L25/$L$23</f>
        <v>0.2134515785895801</v>
      </c>
      <c r="N25" s="61">
        <f>D25+F25+H25+J25</f>
        <v>0.0010370370370370368</v>
      </c>
      <c r="O25" s="54">
        <f>$N$23/N25</f>
        <v>0.575669642857143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3" sqref="A3:IV3"/>
    </sheetView>
  </sheetViews>
  <sheetFormatPr defaultColWidth="11.421875" defaultRowHeight="15"/>
  <cols>
    <col min="1" max="2" width="12.7109375" style="0" customWidth="1"/>
    <col min="3" max="3" width="8.7109375" style="0" bestFit="1" customWidth="1"/>
    <col min="4" max="4" width="10.7109375" style="6" customWidth="1"/>
    <col min="5" max="5" width="8.7109375" style="19" customWidth="1"/>
    <col min="6" max="6" width="10.7109375" style="6" customWidth="1"/>
    <col min="7" max="7" width="8.7109375" style="10" customWidth="1"/>
    <col min="8" max="8" width="10.7109375" style="6" customWidth="1"/>
    <col min="9" max="9" width="8.7109375" style="10" customWidth="1"/>
    <col min="10" max="10" width="10.7109375" style="6" customWidth="1"/>
    <col min="11" max="11" width="8.7109375" style="10" customWidth="1"/>
    <col min="12" max="12" width="10.7109375" style="39" customWidth="1"/>
    <col min="13" max="13" width="8.140625" style="54" bestFit="1" customWidth="1"/>
    <col min="14" max="14" width="10.7109375" style="62" customWidth="1"/>
    <col min="15" max="15" width="8.140625" style="58" customWidth="1"/>
  </cols>
  <sheetData>
    <row r="1" spans="1:15" s="7" customFormat="1" ht="15.75" thickBot="1">
      <c r="A1" s="7" t="s">
        <v>8</v>
      </c>
      <c r="B1" s="7" t="s">
        <v>187</v>
      </c>
      <c r="C1" s="7" t="s">
        <v>188</v>
      </c>
      <c r="D1" s="7" t="s">
        <v>190</v>
      </c>
      <c r="E1" s="17"/>
      <c r="F1" s="7" t="s">
        <v>191</v>
      </c>
      <c r="G1" s="12"/>
      <c r="H1" s="7" t="s">
        <v>192</v>
      </c>
      <c r="I1" s="12"/>
      <c r="J1" s="7" t="s">
        <v>193</v>
      </c>
      <c r="K1" s="12"/>
      <c r="L1" s="37" t="s">
        <v>291</v>
      </c>
      <c r="M1" s="55"/>
      <c r="N1" s="59" t="s">
        <v>290</v>
      </c>
      <c r="O1" s="56"/>
    </row>
    <row r="2" spans="1:15" s="14" customFormat="1" ht="15">
      <c r="A2" s="13"/>
      <c r="D2" s="14" t="s">
        <v>210</v>
      </c>
      <c r="E2" s="18"/>
      <c r="F2" s="14" t="s">
        <v>205</v>
      </c>
      <c r="G2" s="16"/>
      <c r="H2" s="14" t="s">
        <v>194</v>
      </c>
      <c r="I2" s="16"/>
      <c r="J2" s="14" t="s">
        <v>197</v>
      </c>
      <c r="K2" s="16"/>
      <c r="L2" s="38"/>
      <c r="M2" s="53"/>
      <c r="N2" s="60"/>
      <c r="O2" s="57"/>
    </row>
    <row r="3" spans="1:15" ht="15">
      <c r="A3" s="22" t="s">
        <v>15</v>
      </c>
      <c r="B3" s="22" t="s">
        <v>16</v>
      </c>
      <c r="C3" s="22">
        <v>1982</v>
      </c>
      <c r="D3" s="20" t="s">
        <v>17</v>
      </c>
      <c r="E3" s="21">
        <f>IF(D3="",0,1000*POWER(LOOKUP(D$2,DSV!$A:$A,DSV!$B:$B)/D3,3))</f>
        <v>480.4042633365758</v>
      </c>
      <c r="F3" s="20" t="s">
        <v>18</v>
      </c>
      <c r="G3" s="21">
        <f>IF(F3="",0,1000*POWER(LOOKUP(F$2,DSV!$A:$A,DSV!$B:$B)/F3,3))</f>
        <v>424.84873204478413</v>
      </c>
      <c r="H3" s="20" t="s">
        <v>19</v>
      </c>
      <c r="I3" s="21">
        <f>IF(H3="",0,1000*POWER(LOOKUP(H$2,DSV!$A:$A,DSV!$B:$B)/H3,3))</f>
        <v>455.69794075527693</v>
      </c>
      <c r="J3" s="20" t="s">
        <v>20</v>
      </c>
      <c r="K3" s="21">
        <f>IF(J3="",0,1000*POWER(LOOKUP(J$2,DSV!$A:$A,DSV!$B:$B)/J3,3))</f>
        <v>506.1374618445734</v>
      </c>
      <c r="L3" s="40">
        <f aca="true" t="shared" si="0" ref="L3:L8">E3+G3+I3+K3</f>
        <v>1867.0883979812102</v>
      </c>
      <c r="M3" s="54">
        <f aca="true" t="shared" si="1" ref="M3:M8">L3/$L$3</f>
        <v>1</v>
      </c>
      <c r="N3" s="61">
        <f aca="true" t="shared" si="2" ref="N3:N8">D3+F3+H3+J3</f>
        <v>0.002753935185185185</v>
      </c>
      <c r="O3" s="54">
        <f aca="true" t="shared" si="3" ref="O3:O8">$N$3/N3</f>
        <v>1</v>
      </c>
    </row>
    <row r="4" spans="1:15" ht="15">
      <c r="A4" s="22" t="s">
        <v>27</v>
      </c>
      <c r="B4" s="22" t="s">
        <v>28</v>
      </c>
      <c r="C4" s="22">
        <v>1992</v>
      </c>
      <c r="D4" s="20" t="s">
        <v>29</v>
      </c>
      <c r="E4" s="21">
        <f>IF(D4="",0,1000*POWER(LOOKUP(D$2,DSV!$A:$A,DSV!$B:$B)/D4,3))</f>
        <v>465.22975004988916</v>
      </c>
      <c r="F4" s="20" t="s">
        <v>30</v>
      </c>
      <c r="G4" s="21">
        <f>IF(F4="",0,1000*POWER(LOOKUP(F$2,DSV!$A:$A,DSV!$B:$B)/F4,3))</f>
        <v>401.7055238084225</v>
      </c>
      <c r="H4" s="20" t="s">
        <v>31</v>
      </c>
      <c r="I4" s="21">
        <f>IF(H4="",0,1000*POWER(LOOKUP(H$2,DSV!$A:$A,DSV!$B:$B)/H4,3))</f>
        <v>451.81717922936497</v>
      </c>
      <c r="J4" s="20" t="s">
        <v>32</v>
      </c>
      <c r="K4" s="21">
        <f>IF(J4="",0,1000*POWER(LOOKUP(J$2,DSV!$A:$A,DSV!$B:$B)/J4,3))</f>
        <v>476.4915834358814</v>
      </c>
      <c r="L4" s="40">
        <f t="shared" si="0"/>
        <v>1795.2440365235582</v>
      </c>
      <c r="M4" s="54">
        <f t="shared" si="1"/>
        <v>0.9615206427637096</v>
      </c>
      <c r="N4" s="61">
        <f t="shared" si="2"/>
        <v>0.002789814814814815</v>
      </c>
      <c r="O4" s="54">
        <f t="shared" si="3"/>
        <v>0.9871390640557582</v>
      </c>
    </row>
    <row r="5" spans="1:15" ht="15">
      <c r="A5" s="22" t="s">
        <v>33</v>
      </c>
      <c r="B5" s="22" t="s">
        <v>34</v>
      </c>
      <c r="C5" s="22">
        <v>1992</v>
      </c>
      <c r="D5" s="20" t="s">
        <v>35</v>
      </c>
      <c r="E5" s="21">
        <f>IF(D5="",0,1000*POWER(LOOKUP(D$2,DSV!$A:$A,DSV!$B:$B)/D5,3))</f>
        <v>412.51025581965916</v>
      </c>
      <c r="F5" s="20" t="s">
        <v>36</v>
      </c>
      <c r="G5" s="21">
        <f>IF(F5="",0,1000*POWER(LOOKUP(F$2,DSV!$A:$A,DSV!$B:$B)/F5,3))</f>
        <v>393.6629004275067</v>
      </c>
      <c r="H5" s="20" t="s">
        <v>37</v>
      </c>
      <c r="I5" s="21">
        <f>IF(H5="",0,1000*POWER(LOOKUP(H$2,DSV!$A:$A,DSV!$B:$B)/H5,3))</f>
        <v>403.48645200995367</v>
      </c>
      <c r="J5" s="20" t="s">
        <v>38</v>
      </c>
      <c r="K5" s="21">
        <f>IF(J5="",0,1000*POWER(LOOKUP(J$2,DSV!$A:$A,DSV!$B:$B)/J5,3))</f>
        <v>488.3539065000563</v>
      </c>
      <c r="L5" s="40">
        <f t="shared" si="0"/>
        <v>1698.013514757176</v>
      </c>
      <c r="M5" s="54">
        <f t="shared" si="1"/>
        <v>0.9094446286491595</v>
      </c>
      <c r="N5" s="61">
        <f t="shared" si="2"/>
        <v>0.002838310185185185</v>
      </c>
      <c r="O5" s="54">
        <f t="shared" si="3"/>
        <v>0.9702728051217224</v>
      </c>
    </row>
    <row r="6" spans="1:15" ht="15">
      <c r="A6" s="22" t="s">
        <v>9</v>
      </c>
      <c r="B6" s="22" t="s">
        <v>10</v>
      </c>
      <c r="C6" s="22">
        <v>1974</v>
      </c>
      <c r="D6" s="20" t="s">
        <v>11</v>
      </c>
      <c r="E6" s="21">
        <f>IF(D6="",0,1000*POWER(LOOKUP(D$2,DSV!$A:$A,DSV!$B:$B)/D6,3))</f>
        <v>441.9054239456914</v>
      </c>
      <c r="F6" s="20" t="s">
        <v>12</v>
      </c>
      <c r="G6" s="21">
        <f>IF(F6="",0,1000*POWER(LOOKUP(F$2,DSV!$A:$A,DSV!$B:$B)/F6,3))</f>
        <v>396.1019449410901</v>
      </c>
      <c r="H6" s="20" t="s">
        <v>13</v>
      </c>
      <c r="I6" s="21">
        <f>IF(H6="",0,1000*POWER(LOOKUP(H$2,DSV!$A:$A,DSV!$B:$B)/H6,3))</f>
        <v>383.50789490924484</v>
      </c>
      <c r="J6" s="20" t="s">
        <v>14</v>
      </c>
      <c r="K6" s="21">
        <f>IF(J6="",0,1000*POWER(LOOKUP(J$2,DSV!$A:$A,DSV!$B:$B)/J6,3))</f>
        <v>470.70429989461917</v>
      </c>
      <c r="L6" s="40">
        <f t="shared" si="0"/>
        <v>1692.2195636906456</v>
      </c>
      <c r="M6" s="54">
        <f t="shared" si="1"/>
        <v>0.9063414273905609</v>
      </c>
      <c r="N6" s="61">
        <f t="shared" si="2"/>
        <v>0.0028528935185185185</v>
      </c>
      <c r="O6" s="54">
        <f t="shared" si="3"/>
        <v>0.965312994441965</v>
      </c>
    </row>
    <row r="7" spans="1:15" ht="15">
      <c r="A7" s="22" t="s">
        <v>21</v>
      </c>
      <c r="B7" s="22" t="s">
        <v>22</v>
      </c>
      <c r="C7" s="22">
        <v>1989</v>
      </c>
      <c r="D7" s="20" t="s">
        <v>23</v>
      </c>
      <c r="E7" s="21">
        <f>IF(D7="",0,1000*POWER(LOOKUP(D$2,DSV!$A:$A,DSV!$B:$B)/D7,3))</f>
        <v>408.19149714772726</v>
      </c>
      <c r="F7" s="20" t="s">
        <v>24</v>
      </c>
      <c r="G7" s="21">
        <f>IF(F7="",0,1000*POWER(LOOKUP(F$2,DSV!$A:$A,DSV!$B:$B)/F7,3))</f>
        <v>411.5110391384452</v>
      </c>
      <c r="H7" s="20" t="s">
        <v>25</v>
      </c>
      <c r="I7" s="21">
        <f>IF(H7="",0,1000*POWER(LOOKUP(H$2,DSV!$A:$A,DSV!$B:$B)/H7,3))</f>
        <v>436.39230281842555</v>
      </c>
      <c r="J7" s="20" t="s">
        <v>26</v>
      </c>
      <c r="K7" s="21">
        <f>IF(J7="",0,1000*POWER(LOOKUP(J$2,DSV!$A:$A,DSV!$B:$B)/J7,3))</f>
        <v>360.4773556489827</v>
      </c>
      <c r="L7" s="40">
        <f t="shared" si="0"/>
        <v>1616.5721947535808</v>
      </c>
      <c r="M7" s="54">
        <f t="shared" si="1"/>
        <v>0.8658252049027244</v>
      </c>
      <c r="N7" s="61">
        <f t="shared" si="2"/>
        <v>0.002878125</v>
      </c>
      <c r="O7" s="54">
        <f t="shared" si="3"/>
        <v>0.9568504443640165</v>
      </c>
    </row>
    <row r="8" spans="1:15" ht="15">
      <c r="A8" s="22" t="s">
        <v>39</v>
      </c>
      <c r="B8" s="22" t="s">
        <v>40</v>
      </c>
      <c r="C8" s="22">
        <v>1993</v>
      </c>
      <c r="D8" s="20" t="s">
        <v>41</v>
      </c>
      <c r="E8" s="21">
        <f>IF(D8="",0,1000*POWER(LOOKUP(D$2,DSV!$A:$A,DSV!$B:$B)/D8,3))</f>
        <v>194.42028001762367</v>
      </c>
      <c r="F8" s="20" t="s">
        <v>42</v>
      </c>
      <c r="G8" s="21">
        <f>IF(F8="",0,1000*POWER(LOOKUP(F$2,DSV!$A:$A,DSV!$B:$B)/F8,3))</f>
        <v>183.67236593975392</v>
      </c>
      <c r="H8" s="20" t="s">
        <v>43</v>
      </c>
      <c r="I8" s="21">
        <f>IF(H8="",0,1000*POWER(LOOKUP(H$2,DSV!$A:$A,DSV!$B:$B)/H8,3))</f>
        <v>237.02577787566335</v>
      </c>
      <c r="J8" s="20" t="s">
        <v>44</v>
      </c>
      <c r="K8" s="21">
        <f>IF(J8="",0,1000*POWER(LOOKUP(J$2,DSV!$A:$A,DSV!$B:$B)/J8,3))</f>
        <v>170.64603496296297</v>
      </c>
      <c r="L8" s="40">
        <f t="shared" si="0"/>
        <v>785.764458796004</v>
      </c>
      <c r="M8" s="54">
        <f t="shared" si="1"/>
        <v>0.42085016416234605</v>
      </c>
      <c r="N8" s="61">
        <f t="shared" si="2"/>
        <v>0.0036611111111111106</v>
      </c>
      <c r="O8" s="54">
        <f t="shared" si="3"/>
        <v>0.7522129489124937</v>
      </c>
    </row>
    <row r="9" spans="1:15" s="14" customFormat="1" ht="15">
      <c r="A9" s="13"/>
      <c r="D9" s="14" t="s">
        <v>211</v>
      </c>
      <c r="E9" s="18"/>
      <c r="F9" s="14" t="s">
        <v>207</v>
      </c>
      <c r="G9" s="16"/>
      <c r="H9" s="14" t="s">
        <v>196</v>
      </c>
      <c r="I9" s="16"/>
      <c r="J9" s="14" t="s">
        <v>200</v>
      </c>
      <c r="K9" s="16"/>
      <c r="L9" s="38"/>
      <c r="M9" s="53"/>
      <c r="N9" s="60"/>
      <c r="O9" s="57"/>
    </row>
    <row r="10" spans="1:15" ht="15">
      <c r="A10" s="22" t="s">
        <v>33</v>
      </c>
      <c r="B10" s="22" t="s">
        <v>45</v>
      </c>
      <c r="C10" s="22">
        <v>1996</v>
      </c>
      <c r="D10" s="20" t="s">
        <v>46</v>
      </c>
      <c r="E10" s="21">
        <f>IF(D10="",0,1000*POWER(LOOKUP(D$9,DSV!$A:$A,DSV!$B:$B)/D10,3))</f>
        <v>237.2023125741704</v>
      </c>
      <c r="F10" s="20" t="s">
        <v>47</v>
      </c>
      <c r="G10" s="21">
        <f>IF(F10="",0,1000*POWER(LOOKUP(F$9,DSV!$A:$A,DSV!$B:$B)/F10,3))</f>
        <v>195.2300588915148</v>
      </c>
      <c r="H10" s="20" t="s">
        <v>48</v>
      </c>
      <c r="I10" s="21">
        <f>IF(H10="",0,1000*POWER(LOOKUP(H$9,DSV!$A:$A,DSV!$B:$B)/H10,3))</f>
        <v>149.9535493321426</v>
      </c>
      <c r="J10" s="20" t="s">
        <v>49</v>
      </c>
      <c r="K10" s="21">
        <f>IF(J10="",0,1000*POWER(LOOKUP(J$9,DSV!$A:$A,DSV!$B:$B)/J10,3))</f>
        <v>233.94202648915254</v>
      </c>
      <c r="L10" s="40">
        <f>E10+G10+I10+K10</f>
        <v>816.3279472869804</v>
      </c>
      <c r="M10" s="54">
        <f>L10/$L$10</f>
        <v>1</v>
      </c>
      <c r="N10" s="61">
        <f>D10+F10+H10+J10</f>
        <v>0.0017112268518518518</v>
      </c>
      <c r="O10" s="54">
        <f>$N$10/N10</f>
        <v>1</v>
      </c>
    </row>
    <row r="11" spans="1:15" ht="15">
      <c r="A11" s="22" t="s">
        <v>55</v>
      </c>
      <c r="B11" s="22" t="s">
        <v>56</v>
      </c>
      <c r="C11" s="22">
        <v>1998</v>
      </c>
      <c r="D11" s="20"/>
      <c r="E11" s="21">
        <f>IF(D11="",0,1000*POWER(LOOKUP(D$9,DSV!$A:$A,DSV!$B:$B)/D11,3))</f>
        <v>0</v>
      </c>
      <c r="F11" s="20" t="s">
        <v>57</v>
      </c>
      <c r="G11" s="21">
        <f>IF(F11="",0,1000*POWER(LOOKUP(F$9,DSV!$A:$A,DSV!$B:$B)/F11,3))</f>
        <v>78.0543894154932</v>
      </c>
      <c r="H11" s="20" t="s">
        <v>58</v>
      </c>
      <c r="I11" s="21">
        <f>IF(H11="",0,1000*POWER(LOOKUP(H$9,DSV!$A:$A,DSV!$B:$B)/H11,3))</f>
        <v>114.15277929453784</v>
      </c>
      <c r="J11" s="20" t="s">
        <v>59</v>
      </c>
      <c r="K11" s="21">
        <f>IF(J11="",0,1000*POWER(LOOKUP(J$9,DSV!$A:$A,DSV!$B:$B)/J11,3))</f>
        <v>94.19898677771293</v>
      </c>
      <c r="L11" s="40">
        <f>E11+G11+I11+K11</f>
        <v>286.406155487744</v>
      </c>
      <c r="M11" s="54">
        <f>L11/$L$10</f>
        <v>0.35084693160340596</v>
      </c>
      <c r="N11" s="61">
        <f>D11+F11+H11+J11</f>
        <v>0.001870601851851852</v>
      </c>
      <c r="O11" s="54">
        <f>$N$10/N11</f>
        <v>0.9148001484964731</v>
      </c>
    </row>
    <row r="12" spans="1:15" ht="15">
      <c r="A12" s="22" t="s">
        <v>50</v>
      </c>
      <c r="B12" s="22" t="s">
        <v>51</v>
      </c>
      <c r="C12" s="22">
        <v>1997</v>
      </c>
      <c r="D12" s="20"/>
      <c r="E12" s="21">
        <f>IF(D12="",0,1000*POWER(LOOKUP(D$9,DSV!$A:$A,DSV!$B:$B)/D12,3))</f>
        <v>0</v>
      </c>
      <c r="F12" s="20" t="s">
        <v>52</v>
      </c>
      <c r="G12" s="21">
        <f>IF(F12="",0,1000*POWER(LOOKUP(F$9,DSV!$A:$A,DSV!$B:$B)/F12,3))</f>
        <v>77.53215385892751</v>
      </c>
      <c r="H12" s="20" t="s">
        <v>53</v>
      </c>
      <c r="I12" s="21">
        <f>IF(H12="",0,1000*POWER(LOOKUP(H$9,DSV!$A:$A,DSV!$B:$B)/H12,3))</f>
        <v>103.23165372171734</v>
      </c>
      <c r="J12" s="20" t="s">
        <v>54</v>
      </c>
      <c r="K12" s="21">
        <f>IF(J12="",0,1000*POWER(LOOKUP(J$9,DSV!$A:$A,DSV!$B:$B)/J12,3))</f>
        <v>58.1704250176724</v>
      </c>
      <c r="L12" s="40">
        <f>E12+G12+I12+K12</f>
        <v>238.93423259831724</v>
      </c>
      <c r="M12" s="54">
        <f>L12/$L$10</f>
        <v>0.29269392698412644</v>
      </c>
      <c r="N12" s="61">
        <f>D12+F12+H12+J12</f>
        <v>0.001990162037037037</v>
      </c>
      <c r="O12" s="54">
        <f>$N$10/N12</f>
        <v>0.8598429776097704</v>
      </c>
    </row>
    <row r="13" spans="1:15" ht="15">
      <c r="A13" s="22" t="s">
        <v>60</v>
      </c>
      <c r="B13" s="22" t="s">
        <v>61</v>
      </c>
      <c r="C13" s="22">
        <v>1998</v>
      </c>
      <c r="D13" s="20"/>
      <c r="E13" s="21">
        <f>IF(D13="",0,1000*POWER(LOOKUP(D$9,DSV!$A:$A,DSV!$B:$B)/D13,3))</f>
        <v>0</v>
      </c>
      <c r="F13" s="20" t="s">
        <v>62</v>
      </c>
      <c r="G13" s="21">
        <f>IF(F13="",0,1000*POWER(LOOKUP(F$9,DSV!$A:$A,DSV!$B:$B)/F13,3))</f>
        <v>40.409258221447224</v>
      </c>
      <c r="H13" s="20" t="s">
        <v>63</v>
      </c>
      <c r="I13" s="21">
        <f>IF(H13="",0,1000*POWER(LOOKUP(H$9,DSV!$A:$A,DSV!$B:$B)/H13,3))</f>
        <v>64.16983626711956</v>
      </c>
      <c r="J13" s="20" t="s">
        <v>64</v>
      </c>
      <c r="K13" s="21">
        <f>IF(J13="",0,1000*POWER(LOOKUP(J$9,DSV!$A:$A,DSV!$B:$B)/J13,3))</f>
        <v>30.121761555763076</v>
      </c>
      <c r="L13" s="40">
        <f>E13+G13+I13+K13</f>
        <v>134.70085604432987</v>
      </c>
      <c r="M13" s="54">
        <f>L13/$L$10</f>
        <v>0.16500826229458457</v>
      </c>
      <c r="N13" s="61">
        <f>D13+F13+H13+J13</f>
        <v>0.002427199074074074</v>
      </c>
      <c r="O13" s="54">
        <f>$N$10/N13</f>
        <v>0.7050212197796958</v>
      </c>
    </row>
    <row r="14" spans="1:15" s="14" customFormat="1" ht="15">
      <c r="A14" s="13"/>
      <c r="E14" s="18"/>
      <c r="F14" s="14" t="s">
        <v>212</v>
      </c>
      <c r="G14" s="16"/>
      <c r="H14" s="14" t="s">
        <v>213</v>
      </c>
      <c r="I14" s="16"/>
      <c r="J14" s="14" t="s">
        <v>214</v>
      </c>
      <c r="K14" s="16"/>
      <c r="L14" s="38"/>
      <c r="M14" s="53"/>
      <c r="N14" s="60"/>
      <c r="O14" s="57"/>
    </row>
    <row r="15" spans="1:15" ht="15">
      <c r="A15" s="22" t="s">
        <v>77</v>
      </c>
      <c r="B15" s="22" t="s">
        <v>78</v>
      </c>
      <c r="C15" s="33">
        <v>2002</v>
      </c>
      <c r="D15" s="44"/>
      <c r="E15" s="42"/>
      <c r="F15" s="20" t="s">
        <v>79</v>
      </c>
      <c r="G15" s="21">
        <f>IF(F15="",0,1000*POWER(LOOKUP(F$14,DSV!$A:$A,DSV!$B:$B)/F15,3))</f>
        <v>42.40136117378818</v>
      </c>
      <c r="H15" s="20" t="s">
        <v>80</v>
      </c>
      <c r="I15" s="21">
        <f>IF(H15="",0,1000*POWER(LOOKUP(H$14,DSV!$A:$A,DSV!$B:$B)/H15,3))</f>
        <v>54.93260971470213</v>
      </c>
      <c r="J15" s="20"/>
      <c r="K15" s="21">
        <f>IF(J15="",0,1000*POWER(LOOKUP(J$14,DSV!$A:$A,DSV!$B:$B)/J15,3))</f>
        <v>0</v>
      </c>
      <c r="L15" s="40">
        <f>E15+G15+I15+K15</f>
        <v>97.33397088849031</v>
      </c>
      <c r="M15" s="54">
        <f>L15/$L$15</f>
        <v>1</v>
      </c>
      <c r="N15" s="61">
        <f>D15+F15+H15+J15</f>
        <v>0.0008253472222222223</v>
      </c>
      <c r="O15" s="54">
        <f>$N$15/N15</f>
        <v>1</v>
      </c>
    </row>
    <row r="16" spans="1:15" ht="15">
      <c r="A16" s="22" t="s">
        <v>65</v>
      </c>
      <c r="B16" s="22" t="s">
        <v>66</v>
      </c>
      <c r="C16" s="33">
        <v>2000</v>
      </c>
      <c r="D16" s="44"/>
      <c r="E16" s="42"/>
      <c r="F16" s="20" t="s">
        <v>67</v>
      </c>
      <c r="G16" s="21">
        <f>IF(F16="",0,1000*POWER(LOOKUP(F$14,DSV!$A:$A,DSV!$B:$B)/F16,3))</f>
        <v>31.315690251427885</v>
      </c>
      <c r="H16" s="20" t="s">
        <v>68</v>
      </c>
      <c r="I16" s="21">
        <f>IF(H16="",0,1000*POWER(LOOKUP(H$14,DSV!$A:$A,DSV!$B:$B)/H16,3))</f>
        <v>59.45276670771661</v>
      </c>
      <c r="J16" s="20"/>
      <c r="K16" s="21">
        <f>IF(J16="",0,1000*POWER(LOOKUP(J$14,DSV!$A:$A,DSV!$B:$B)/J16,3))</f>
        <v>0</v>
      </c>
      <c r="L16" s="40">
        <f>E16+G16+I16+K16</f>
        <v>90.7684569591445</v>
      </c>
      <c r="M16" s="54">
        <f>L16/$L$15</f>
        <v>0.9325465316023372</v>
      </c>
      <c r="N16" s="61">
        <f>D16+F16+H16+J16</f>
        <v>0.0008583333333333333</v>
      </c>
      <c r="O16" s="54">
        <f>$N$15/N16</f>
        <v>0.961569579288026</v>
      </c>
    </row>
    <row r="17" spans="1:15" ht="15">
      <c r="A17" s="22" t="s">
        <v>73</v>
      </c>
      <c r="B17" s="22" t="s">
        <v>74</v>
      </c>
      <c r="C17" s="33">
        <v>2000</v>
      </c>
      <c r="D17" s="44"/>
      <c r="E17" s="42"/>
      <c r="F17" s="20" t="s">
        <v>75</v>
      </c>
      <c r="G17" s="21">
        <f>IF(F17="",0,1000*POWER(LOOKUP(F$14,DSV!$A:$A,DSV!$B:$B)/F17,3))</f>
        <v>25.64289506059902</v>
      </c>
      <c r="H17" s="20" t="s">
        <v>76</v>
      </c>
      <c r="I17" s="21">
        <f>IF(H17="",0,1000*POWER(LOOKUP(H$14,DSV!$A:$A,DSV!$B:$B)/H17,3))</f>
        <v>55.30304472654816</v>
      </c>
      <c r="J17" s="20"/>
      <c r="K17" s="21">
        <f>IF(J17="",0,1000*POWER(LOOKUP(J$14,DSV!$A:$A,DSV!$B:$B)/J17,3))</f>
        <v>0</v>
      </c>
      <c r="L17" s="40">
        <f>E17+G17+I17+K17</f>
        <v>80.94593978714718</v>
      </c>
      <c r="M17" s="54">
        <f>L17/$L$15</f>
        <v>0.8316309203071771</v>
      </c>
      <c r="N17" s="61">
        <f>D17+F17+H17+J17</f>
        <v>0.000899537037037037</v>
      </c>
      <c r="O17" s="54">
        <f>$N$15/N17</f>
        <v>0.9175244467318581</v>
      </c>
    </row>
    <row r="18" spans="1:15" ht="15">
      <c r="A18" s="22" t="s">
        <v>69</v>
      </c>
      <c r="B18" s="22" t="s">
        <v>70</v>
      </c>
      <c r="C18" s="33">
        <v>2000</v>
      </c>
      <c r="D18" s="44"/>
      <c r="E18" s="42"/>
      <c r="F18" s="20" t="s">
        <v>71</v>
      </c>
      <c r="G18" s="21">
        <f>IF(F18="",0,1000*POWER(LOOKUP(F$14,DSV!$A:$A,DSV!$B:$B)/F18,3))</f>
        <v>44.814185658570516</v>
      </c>
      <c r="H18" s="20"/>
      <c r="I18" s="21">
        <f>IF(H18="",0,1000*POWER(LOOKUP(H$14,DSV!$A:$A,DSV!$B:$B)/H18,3))</f>
        <v>0</v>
      </c>
      <c r="J18" s="20" t="s">
        <v>72</v>
      </c>
      <c r="K18" s="21">
        <f>IF(J18="",0,1000*POWER(LOOKUP(J$14,DSV!$A:$A,DSV!$B:$B)/J18,3))</f>
        <v>24.38967623246266</v>
      </c>
      <c r="L18" s="40">
        <f>E18+G18+I18+K18</f>
        <v>69.20386189103317</v>
      </c>
      <c r="M18" s="54">
        <f>L18/$L$15</f>
        <v>0.7109939239026412</v>
      </c>
      <c r="N18" s="61">
        <f>D18+F18+H18+J18</f>
        <v>0.0008358796296296297</v>
      </c>
      <c r="O18" s="54">
        <f>$N$15/N18</f>
        <v>0.987399612295763</v>
      </c>
    </row>
    <row r="19" spans="1:15" ht="15">
      <c r="A19" s="22" t="s">
        <v>81</v>
      </c>
      <c r="B19" s="22" t="s">
        <v>82</v>
      </c>
      <c r="C19" s="33">
        <v>2003</v>
      </c>
      <c r="D19" s="44"/>
      <c r="E19" s="42"/>
      <c r="F19" s="20"/>
      <c r="G19" s="21">
        <f>IF(F19="",0,1000*POWER(LOOKUP(F$14,DSV!$A:$A,DSV!$B:$B)/F19,3))</f>
        <v>0</v>
      </c>
      <c r="H19" s="20" t="s">
        <v>83</v>
      </c>
      <c r="I19" s="21">
        <f>IF(H19="",0,1000*POWER(LOOKUP(H$14,DSV!$A:$A,DSV!$B:$B)/H19,3))</f>
        <v>22.596230893675656</v>
      </c>
      <c r="J19" s="20"/>
      <c r="K19" s="21">
        <f>IF(J19="",0,1000*POWER(LOOKUP(J$14,DSV!$A:$A,DSV!$B:$B)/J19,3))</f>
        <v>0</v>
      </c>
      <c r="L19" s="40">
        <f>E19+G19+I19+K19</f>
        <v>22.596230893675656</v>
      </c>
      <c r="M19" s="54">
        <f>L19/$L$15</f>
        <v>0.23215153648218875</v>
      </c>
      <c r="N19" s="64">
        <f>D19+F19+H19+J19</f>
        <v>0.0005563657407407407</v>
      </c>
      <c r="O19" s="52">
        <f>$N$15/N19</f>
        <v>1.4834616184730602</v>
      </c>
    </row>
    <row r="20" spans="3:10" ht="15">
      <c r="C20" s="1"/>
      <c r="D20" s="5"/>
      <c r="F20" s="5"/>
      <c r="G20" s="11"/>
      <c r="H20" s="5"/>
      <c r="I20" s="11"/>
      <c r="J20" s="5"/>
    </row>
    <row r="21" spans="3:10" ht="15">
      <c r="C21" s="1"/>
      <c r="D21" s="5"/>
      <c r="F21" s="5"/>
      <c r="G21" s="11"/>
      <c r="H21" s="5"/>
      <c r="I21" s="11"/>
      <c r="J21" s="5"/>
    </row>
    <row r="22" spans="3:10" ht="15">
      <c r="C22" s="1"/>
      <c r="D22" s="5"/>
      <c r="F22" s="5"/>
      <c r="G22" s="11"/>
      <c r="H22" s="5"/>
      <c r="I22" s="11"/>
      <c r="J22" s="5"/>
    </row>
    <row r="23" spans="3:10" ht="15">
      <c r="C23" s="1"/>
      <c r="D23" s="5"/>
      <c r="F23" s="5"/>
      <c r="G23" s="11"/>
      <c r="H23" s="5"/>
      <c r="I23" s="11"/>
      <c r="J23" s="5"/>
    </row>
    <row r="24" spans="3:10" ht="15">
      <c r="C24" s="1"/>
      <c r="D24" s="5"/>
      <c r="F24" s="5"/>
      <c r="G24" s="11"/>
      <c r="H24" s="5"/>
      <c r="I24" s="11"/>
      <c r="J24" s="5"/>
    </row>
    <row r="25" spans="3:10" ht="15">
      <c r="C25" s="1"/>
      <c r="D25" s="5"/>
      <c r="F25" s="5"/>
      <c r="G25" s="11"/>
      <c r="H25" s="5"/>
      <c r="I25" s="11"/>
      <c r="J25" s="5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Lars</cp:lastModifiedBy>
  <cp:lastPrinted>2009-04-19T10:34:25Z</cp:lastPrinted>
  <dcterms:created xsi:type="dcterms:W3CDTF">2009-01-22T21:49:10Z</dcterms:created>
  <dcterms:modified xsi:type="dcterms:W3CDTF">2009-04-19T10:40:03Z</dcterms:modified>
  <cp:category/>
  <cp:version/>
  <cp:contentType/>
  <cp:contentStatus/>
</cp:coreProperties>
</file>